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8700" activeTab="0"/>
  </bookViews>
  <sheets>
    <sheet name="master" sheetId="1" r:id="rId1"/>
    <sheet name="coal_japan" sheetId="2" r:id="rId2"/>
    <sheet name="Sheet1" sheetId="3" state="hidden" r:id="rId3"/>
    <sheet name="Poland" sheetId="4" state="hidden" r:id="rId4"/>
    <sheet name="Japan" sheetId="5" r:id="rId5"/>
    <sheet name="simplied_coal" sheetId="6" r:id="rId6"/>
  </sheets>
  <definedNames/>
  <calcPr fullCalcOnLoad="1"/>
</workbook>
</file>

<file path=xl/sharedStrings.xml><?xml version="1.0" encoding="utf-8"?>
<sst xmlns="http://schemas.openxmlformats.org/spreadsheetml/2006/main" count="511" uniqueCount="190">
  <si>
    <t>Return to List of Countries</t>
  </si>
  <si>
    <t>Electricity/Heat in Japan in 2007</t>
  </si>
  <si>
    <t>Electricity</t>
  </si>
  <si>
    <t>Heat</t>
  </si>
  <si>
    <t>Unit: GWh</t>
  </si>
  <si>
    <t>Unit: TJ</t>
  </si>
  <si>
    <t>Production from:</t>
  </si>
  <si>
    <t>emission factors</t>
  </si>
  <si>
    <t>Total Emissions</t>
  </si>
  <si>
    <t>- coal</t>
  </si>
  <si>
    <t>310796</t>
  </si>
  <si>
    <t>526</t>
  </si>
  <si>
    <t>% coal</t>
  </si>
  <si>
    <t>- oil</t>
  </si>
  <si>
    <t>156275</t>
  </si>
  <si>
    <t>591</t>
  </si>
  <si>
    <t>%oil</t>
  </si>
  <si>
    <t>- gas</t>
  </si>
  <si>
    <t>289880</t>
  </si>
  <si>
    <t>14702</t>
  </si>
  <si>
    <t>%gas</t>
  </si>
  <si>
    <t>- biomass</t>
  </si>
  <si>
    <t>15757</t>
  </si>
  <si>
    <t>5607</t>
  </si>
  <si>
    <t>%nuclear</t>
  </si>
  <si>
    <t>- waste</t>
  </si>
  <si>
    <t>7262</t>
  </si>
  <si>
    <t>93</t>
  </si>
  <si>
    <t>%renewables</t>
  </si>
  <si>
    <t>- nuclear</t>
  </si>
  <si>
    <t>263832</t>
  </si>
  <si>
    <t>0</t>
  </si>
  <si>
    <t>- hydro*</t>
  </si>
  <si>
    <t>84234</t>
  </si>
  <si>
    <t>- geothermal</t>
  </si>
  <si>
    <t>3043</t>
  </si>
  <si>
    <t>- solar PV</t>
  </si>
  <si>
    <t>8</t>
  </si>
  <si>
    <t>- solar thermal</t>
  </si>
  <si>
    <t>- wind</t>
  </si>
  <si>
    <t>2624</t>
  </si>
  <si>
    <t>- tide</t>
  </si>
  <si>
    <t>- other sources</t>
  </si>
  <si>
    <t>3538</t>
  </si>
  <si>
    <t>Total Production</t>
  </si>
  <si>
    <t>1133711</t>
  </si>
  <si>
    <t>25057</t>
  </si>
  <si>
    <t>Mtonnes</t>
  </si>
  <si>
    <t>Imports</t>
  </si>
  <si>
    <t>Generation emission factor</t>
  </si>
  <si>
    <t>g/kWh</t>
  </si>
  <si>
    <t>Exports</t>
  </si>
  <si>
    <t>Domestic Supply</t>
  </si>
  <si>
    <t>Statistical Differences</t>
  </si>
  <si>
    <t>-82</t>
  </si>
  <si>
    <t>Total Transformation**</t>
  </si>
  <si>
    <t>1150</t>
  </si>
  <si>
    <t>Electricity Plants</t>
  </si>
  <si>
    <t>Heat Plants</t>
  </si>
  <si>
    <t>Energy Sector***</t>
  </si>
  <si>
    <t>72428</t>
  </si>
  <si>
    <t>888</t>
  </si>
  <si>
    <t>Distribution Losses</t>
  </si>
  <si>
    <t>50987</t>
  </si>
  <si>
    <t>Transmisison Losses</t>
  </si>
  <si>
    <t>Total Final Consumption</t>
  </si>
  <si>
    <t>1009064</t>
  </si>
  <si>
    <t>24169</t>
  </si>
  <si>
    <t>Industry</t>
  </si>
  <si>
    <t>337527</t>
  </si>
  <si>
    <t>Transport</t>
  </si>
  <si>
    <t>18854</t>
  </si>
  <si>
    <t>Delivered Electricy Emission Factor</t>
  </si>
  <si>
    <t>Residential</t>
  </si>
  <si>
    <t>290999</t>
  </si>
  <si>
    <t>1286</t>
  </si>
  <si>
    <t>Commercial and Public Services</t>
  </si>
  <si>
    <t>360759</t>
  </si>
  <si>
    <t>22883</t>
  </si>
  <si>
    <t>Agriculture / Forestry</t>
  </si>
  <si>
    <t>925</t>
  </si>
  <si>
    <t>check</t>
  </si>
  <si>
    <t>Fishing</t>
  </si>
  <si>
    <t>Other Non-Specified</t>
  </si>
  <si>
    <t>Electricity/Heat in Poland in 2007</t>
  </si>
  <si>
    <t>147631</t>
  </si>
  <si>
    <t>291094</t>
  </si>
  <si>
    <t>2304</t>
  </si>
  <si>
    <t>4501</t>
  </si>
  <si>
    <t>3062</t>
  </si>
  <si>
    <t>18825</t>
  </si>
  <si>
    <t>2555</t>
  </si>
  <si>
    <t>4717</t>
  </si>
  <si>
    <t>335</t>
  </si>
  <si>
    <t>1877</t>
  </si>
  <si>
    <t>2939</t>
  </si>
  <si>
    <t>522</t>
  </si>
  <si>
    <t>159348</t>
  </si>
  <si>
    <t>321014</t>
  </si>
  <si>
    <t>7761</t>
  </si>
  <si>
    <t>-13109</t>
  </si>
  <si>
    <t>154000</t>
  </si>
  <si>
    <t>18500</t>
  </si>
  <si>
    <t>25054</t>
  </si>
  <si>
    <t>48797</t>
  </si>
  <si>
    <t>14416</t>
  </si>
  <si>
    <t>114530</t>
  </si>
  <si>
    <t>290717</t>
  </si>
  <si>
    <t>45787</t>
  </si>
  <si>
    <t>83636</t>
  </si>
  <si>
    <t>3689</t>
  </si>
  <si>
    <t>26604</t>
  </si>
  <si>
    <t>180000</t>
  </si>
  <si>
    <t>36882</t>
  </si>
  <si>
    <t>26136</t>
  </si>
  <si>
    <t>1562</t>
  </si>
  <si>
    <t>928</t>
  </si>
  <si>
    <t>6</t>
  </si>
  <si>
    <t>17</t>
  </si>
  <si>
    <t>Anth-</t>
  </si>
  <si>
    <t>racite</t>
  </si>
  <si>
    <t>Coking Coal</t>
  </si>
  <si>
    <t>Other Bitu-</t>
  </si>
  <si>
    <t>minous</t>
  </si>
  <si>
    <t>Coal</t>
  </si>
  <si>
    <t>Sub-Bitu-</t>
  </si>
  <si>
    <t>Lignite/</t>
  </si>
  <si>
    <t>Brown Coal</t>
  </si>
  <si>
    <t>Peat</t>
  </si>
  <si>
    <t>Patent</t>
  </si>
  <si>
    <t xml:space="preserve">Fuel </t>
  </si>
  <si>
    <t>Coke</t>
  </si>
  <si>
    <t>Oven</t>
  </si>
  <si>
    <t xml:space="preserve">Coke </t>
  </si>
  <si>
    <t>Gas</t>
  </si>
  <si>
    <t xml:space="preserve">Tar </t>
  </si>
  <si>
    <t>BKB</t>
  </si>
  <si>
    <t xml:space="preserve">Briquettes </t>
  </si>
  <si>
    <t>Works</t>
  </si>
  <si>
    <t>Gas*</t>
  </si>
  <si>
    <t>Blast</t>
  </si>
  <si>
    <t>Furnace</t>
  </si>
  <si>
    <t>Oxygen</t>
  </si>
  <si>
    <t>Steel</t>
  </si>
  <si>
    <t>Gas *</t>
  </si>
  <si>
    <t>Unit</t>
  </si>
  <si>
    <t>kt</t>
  </si>
  <si>
    <t>TJ</t>
  </si>
  <si>
    <t>Production</t>
  </si>
  <si>
    <t>From Other Sources</t>
  </si>
  <si>
    <t>Stock Changes</t>
  </si>
  <si>
    <t>Total Transformation</t>
  </si>
  <si>
    <t>CHP Plants</t>
  </si>
  <si>
    <t>Other Transformation</t>
  </si>
  <si>
    <t>Energy Sector</t>
  </si>
  <si>
    <t xml:space="preserve">Industry </t>
  </si>
  <si>
    <t xml:space="preserve">Transport </t>
  </si>
  <si>
    <t xml:space="preserve">Residential </t>
  </si>
  <si>
    <t xml:space="preserve">Agriculture / Forestry </t>
  </si>
  <si>
    <t>Non-Energy Use</t>
  </si>
  <si>
    <t>- of which</t>
  </si>
  <si>
    <t>Petrochemical Feedstocks</t>
  </si>
  <si>
    <t>* Gases are expressed in terajoules (TJ) on a gross calorific value basis.</t>
  </si>
  <si>
    <t>Net imports</t>
  </si>
  <si>
    <t>Coal and Peat in Japan in 2007</t>
  </si>
  <si>
    <t>122</t>
  </si>
  <si>
    <t>Other Bitumous Coal-</t>
  </si>
  <si>
    <t>Coke Oven Gas</t>
  </si>
  <si>
    <t>Blast Furnace Gas</t>
  </si>
  <si>
    <t>Basic Oxygen Steel Furnace Gas</t>
  </si>
  <si>
    <t>Gas derived from Coal processes</t>
  </si>
  <si>
    <t>1 tonne coal has a calorific value of 29.3076 GJ</t>
  </si>
  <si>
    <t>kilotonnes</t>
  </si>
  <si>
    <t>Data for Coal for Japan from IEA statistics</t>
  </si>
  <si>
    <t>total consumed in power stations</t>
  </si>
  <si>
    <t>total electricity generated</t>
  </si>
  <si>
    <t>GWH</t>
  </si>
  <si>
    <t>Efficiency of coal generation</t>
  </si>
  <si>
    <t>Overall efficiency of electricity generation by coal including tranmission losses, but not station use</t>
  </si>
  <si>
    <t>Transmission losses</t>
  </si>
  <si>
    <t>462</t>
  </si>
  <si>
    <t>Analysis of electricity generation by coal</t>
  </si>
  <si>
    <t>coal balance table</t>
  </si>
  <si>
    <t>Return to Master Sheet</t>
  </si>
  <si>
    <t>Approximate carbon factor of direct coal combustion</t>
  </si>
  <si>
    <t>carbon factor electricity generation by coal</t>
  </si>
  <si>
    <t xml:space="preserve">Data abstracted from IEA website     </t>
  </si>
  <si>
    <t>www.iea.org</t>
  </si>
  <si>
    <t>Coal and Electricity for Japan</t>
  </si>
  <si>
    <t>Electricity Data for Japan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</si>
</sst>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%"/>
    <numFmt numFmtId="172" formatCode="0.00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55"/>
      <name val="Verdan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0"/>
      <color indexed="10"/>
      <name val="Arial"/>
      <family val="2"/>
    </font>
    <font>
      <sz val="10"/>
      <name val="Verdana"/>
      <family val="2"/>
    </font>
    <font>
      <sz val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2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color indexed="10"/>
      <name val="Verdana"/>
      <family val="2"/>
    </font>
    <font>
      <b/>
      <i/>
      <sz val="12"/>
      <name val="Times New Roman"/>
      <family val="1"/>
    </font>
    <font>
      <b/>
      <sz val="7.5"/>
      <color indexed="8"/>
      <name val="Arial"/>
      <family val="0"/>
    </font>
    <font>
      <i/>
      <sz val="8"/>
      <name val="Arial"/>
      <family val="0"/>
    </font>
    <font>
      <sz val="7.5"/>
      <name val="Arial"/>
      <family val="0"/>
    </font>
    <font>
      <i/>
      <sz val="7.5"/>
      <name val="Arial"/>
      <family val="0"/>
    </font>
    <font>
      <b/>
      <sz val="8"/>
      <name val="Arial"/>
      <family val="0"/>
    </font>
    <font>
      <b/>
      <sz val="7.5"/>
      <name val="Arial"/>
      <family val="0"/>
    </font>
    <font>
      <u val="single"/>
      <sz val="12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2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0" fontId="5" fillId="3" borderId="1" xfId="0" applyFont="1" applyFill="1" applyBorder="1" applyAlignment="1">
      <alignment horizontal="right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 applyProtection="1">
      <alignment/>
      <protection/>
    </xf>
    <xf numFmtId="0" fontId="0" fillId="3" borderId="1" xfId="0" applyFill="1" applyBorder="1" applyAlignment="1">
      <alignment horizontal="right" wrapText="1"/>
    </xf>
    <xf numFmtId="0" fontId="0" fillId="3" borderId="2" xfId="0" applyFill="1" applyBorder="1" applyAlignment="1" applyProtection="1">
      <alignment/>
      <protection locked="0"/>
    </xf>
    <xf numFmtId="0" fontId="0" fillId="4" borderId="2" xfId="0" applyFill="1" applyBorder="1" applyAlignment="1">
      <alignment/>
    </xf>
    <xf numFmtId="0" fontId="0" fillId="5" borderId="3" xfId="0" applyFill="1" applyBorder="1" applyAlignment="1" applyProtection="1">
      <alignment/>
      <protection/>
    </xf>
    <xf numFmtId="0" fontId="0" fillId="4" borderId="4" xfId="0" applyFill="1" applyBorder="1" applyAlignment="1">
      <alignment/>
    </xf>
    <xf numFmtId="10" fontId="0" fillId="4" borderId="2" xfId="21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5" borderId="0" xfId="0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4" fillId="3" borderId="1" xfId="0" applyFont="1" applyFill="1" applyBorder="1" applyAlignment="1">
      <alignment wrapText="1"/>
    </xf>
    <xf numFmtId="2" fontId="6" fillId="4" borderId="2" xfId="0" applyNumberFormat="1" applyFont="1" applyFill="1" applyBorder="1" applyAlignment="1">
      <alignment/>
    </xf>
    <xf numFmtId="170" fontId="6" fillId="4" borderId="2" xfId="0" applyNumberFormat="1" applyFont="1" applyFill="1" applyBorder="1" applyAlignment="1">
      <alignment/>
    </xf>
    <xf numFmtId="10" fontId="0" fillId="3" borderId="2" xfId="21" applyNumberFormat="1" applyFill="1" applyBorder="1" applyAlignment="1" applyProtection="1">
      <alignment/>
      <protection locked="0"/>
    </xf>
    <xf numFmtId="170" fontId="6" fillId="4" borderId="2" xfId="0" applyNumberFormat="1" applyFont="1" applyFill="1" applyBorder="1" applyAlignment="1">
      <alignment horizontal="center"/>
    </xf>
    <xf numFmtId="0" fontId="7" fillId="3" borderId="0" xfId="0" applyFont="1" applyFill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9" fillId="3" borderId="7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3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3" borderId="10" xfId="0" applyFont="1" applyFill="1" applyBorder="1" applyAlignment="1">
      <alignment horizontal="left" wrapText="1"/>
    </xf>
    <xf numFmtId="0" fontId="14" fillId="3" borderId="10" xfId="0" applyFont="1" applyFill="1" applyBorder="1" applyAlignment="1">
      <alignment wrapText="1"/>
    </xf>
    <xf numFmtId="0" fontId="16" fillId="3" borderId="10" xfId="0" applyFont="1" applyFill="1" applyBorder="1" applyAlignment="1">
      <alignment wrapText="1"/>
    </xf>
    <xf numFmtId="0" fontId="15" fillId="3" borderId="7" xfId="0" applyFont="1" applyFill="1" applyBorder="1" applyAlignment="1">
      <alignment wrapText="1"/>
    </xf>
    <xf numFmtId="0" fontId="15" fillId="3" borderId="9" xfId="0" applyFont="1" applyFill="1" applyBorder="1" applyAlignment="1">
      <alignment wrapText="1"/>
    </xf>
    <xf numFmtId="0" fontId="14" fillId="0" borderId="0" xfId="0" applyFont="1" applyAlignment="1">
      <alignment/>
    </xf>
    <xf numFmtId="0" fontId="16" fillId="3" borderId="10" xfId="0" applyFont="1" applyFill="1" applyBorder="1" applyAlignment="1">
      <alignment horizontal="right" wrapText="1"/>
    </xf>
    <xf numFmtId="0" fontId="14" fillId="3" borderId="0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right" wrapText="1"/>
    </xf>
    <xf numFmtId="0" fontId="13" fillId="3" borderId="11" xfId="0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right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right" wrapText="1"/>
    </xf>
    <xf numFmtId="0" fontId="16" fillId="3" borderId="16" xfId="0" applyFont="1" applyFill="1" applyBorder="1" applyAlignment="1">
      <alignment horizontal="right" wrapText="1"/>
    </xf>
    <xf numFmtId="1" fontId="16" fillId="3" borderId="15" xfId="0" applyNumberFormat="1" applyFont="1" applyFill="1" applyBorder="1" applyAlignment="1">
      <alignment horizontal="right" wrapText="1"/>
    </xf>
    <xf numFmtId="1" fontId="16" fillId="3" borderId="17" xfId="0" applyNumberFormat="1" applyFont="1" applyFill="1" applyBorder="1" applyAlignment="1">
      <alignment horizontal="right" wrapText="1"/>
    </xf>
    <xf numFmtId="0" fontId="13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right" wrapText="1"/>
    </xf>
    <xf numFmtId="0" fontId="16" fillId="3" borderId="15" xfId="0" applyFont="1" applyFill="1" applyBorder="1" applyAlignment="1">
      <alignment wrapText="1"/>
    </xf>
    <xf numFmtId="0" fontId="16" fillId="3" borderId="18" xfId="0" applyFont="1" applyFill="1" applyBorder="1" applyAlignment="1">
      <alignment horizontal="right" wrapText="1"/>
    </xf>
    <xf numFmtId="0" fontId="16" fillId="3" borderId="12" xfId="0" applyFont="1" applyFill="1" applyBorder="1" applyAlignment="1">
      <alignment wrapText="1"/>
    </xf>
    <xf numFmtId="0" fontId="18" fillId="3" borderId="15" xfId="0" applyFont="1" applyFill="1" applyBorder="1" applyAlignment="1">
      <alignment horizontal="left" wrapText="1"/>
    </xf>
    <xf numFmtId="0" fontId="18" fillId="3" borderId="16" xfId="0" applyFont="1" applyFill="1" applyBorder="1" applyAlignment="1">
      <alignment horizontal="center" wrapText="1"/>
    </xf>
    <xf numFmtId="0" fontId="18" fillId="3" borderId="15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vertical="top" wrapText="1"/>
    </xf>
    <xf numFmtId="0" fontId="16" fillId="3" borderId="4" xfId="0" applyFont="1" applyFill="1" applyBorder="1" applyAlignment="1">
      <alignment vertical="top" wrapText="1"/>
    </xf>
    <xf numFmtId="0" fontId="16" fillId="3" borderId="11" xfId="0" applyFont="1" applyFill="1" applyBorder="1" applyAlignment="1">
      <alignment vertical="top" wrapText="1"/>
    </xf>
    <xf numFmtId="0" fontId="18" fillId="3" borderId="4" xfId="0" applyFont="1" applyFill="1" applyBorder="1" applyAlignment="1">
      <alignment horizontal="center" wrapText="1"/>
    </xf>
    <xf numFmtId="0" fontId="18" fillId="3" borderId="11" xfId="0" applyFont="1" applyFill="1" applyBorder="1" applyAlignment="1">
      <alignment horizontal="center" wrapText="1"/>
    </xf>
    <xf numFmtId="0" fontId="16" fillId="3" borderId="17" xfId="0" applyFont="1" applyFill="1" applyBorder="1" applyAlignment="1">
      <alignment wrapText="1"/>
    </xf>
    <xf numFmtId="0" fontId="16" fillId="3" borderId="19" xfId="0" applyFont="1" applyFill="1" applyBorder="1" applyAlignment="1">
      <alignment horizontal="right" wrapText="1"/>
    </xf>
    <xf numFmtId="0" fontId="16" fillId="3" borderId="9" xfId="0" applyFont="1" applyFill="1" applyBorder="1" applyAlignment="1">
      <alignment wrapText="1"/>
    </xf>
    <xf numFmtId="0" fontId="16" fillId="3" borderId="9" xfId="0" applyFont="1" applyFill="1" applyBorder="1" applyAlignment="1">
      <alignment horizontal="right" wrapText="1"/>
    </xf>
    <xf numFmtId="0" fontId="18" fillId="3" borderId="7" xfId="0" applyFont="1" applyFill="1" applyBorder="1" applyAlignment="1">
      <alignment wrapText="1"/>
    </xf>
    <xf numFmtId="0" fontId="18" fillId="3" borderId="7" xfId="0" applyFont="1" applyFill="1" applyBorder="1" applyAlignment="1">
      <alignment horizontal="right" wrapText="1"/>
    </xf>
    <xf numFmtId="0" fontId="18" fillId="3" borderId="9" xfId="0" applyFont="1" applyFill="1" applyBorder="1" applyAlignment="1">
      <alignment wrapText="1"/>
    </xf>
    <xf numFmtId="0" fontId="18" fillId="3" borderId="9" xfId="0" applyFont="1" applyFill="1" applyBorder="1" applyAlignment="1">
      <alignment horizontal="right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7" fillId="3" borderId="0" xfId="0" applyFont="1" applyFill="1" applyAlignment="1">
      <alignment vertical="top" wrapText="1"/>
    </xf>
    <xf numFmtId="0" fontId="22" fillId="3" borderId="7" xfId="0" applyFont="1" applyFill="1" applyBorder="1" applyAlignment="1">
      <alignment horizontal="right" wrapText="1"/>
    </xf>
    <xf numFmtId="0" fontId="22" fillId="3" borderId="9" xfId="0" applyFont="1" applyFill="1" applyBorder="1" applyAlignment="1">
      <alignment horizontal="right" wrapText="1"/>
    </xf>
    <xf numFmtId="0" fontId="3" fillId="3" borderId="0" xfId="0" applyFont="1" applyFill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19" fillId="3" borderId="7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19" fillId="3" borderId="9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left" wrapText="1"/>
    </xf>
    <xf numFmtId="0" fontId="22" fillId="3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wrapText="1"/>
    </xf>
    <xf numFmtId="0" fontId="21" fillId="3" borderId="10" xfId="0" applyFont="1" applyFill="1" applyBorder="1" applyAlignment="1">
      <alignment horizontal="right" wrapText="1"/>
    </xf>
    <xf numFmtId="0" fontId="23" fillId="3" borderId="10" xfId="0" applyFont="1" applyFill="1" applyBorder="1" applyAlignment="1">
      <alignment wrapText="1"/>
    </xf>
    <xf numFmtId="0" fontId="24" fillId="3" borderId="10" xfId="0" applyFont="1" applyFill="1" applyBorder="1" applyAlignment="1">
      <alignment horizontal="right" wrapText="1"/>
    </xf>
    <xf numFmtId="0" fontId="20" fillId="3" borderId="7" xfId="0" applyFont="1" applyFill="1" applyBorder="1" applyAlignment="1">
      <alignment wrapText="1"/>
    </xf>
    <xf numFmtId="0" fontId="20" fillId="3" borderId="9" xfId="0" applyFont="1" applyFill="1" applyBorder="1" applyAlignment="1">
      <alignment wrapText="1"/>
    </xf>
    <xf numFmtId="0" fontId="17" fillId="3" borderId="0" xfId="0" applyFont="1" applyFill="1" applyAlignment="1">
      <alignment vertical="top" wrapText="1"/>
    </xf>
    <xf numFmtId="0" fontId="18" fillId="3" borderId="7" xfId="0" applyFont="1" applyFill="1" applyBorder="1" applyAlignment="1">
      <alignment horizontal="right" wrapText="1"/>
    </xf>
    <xf numFmtId="0" fontId="18" fillId="3" borderId="9" xfId="0" applyFont="1" applyFill="1" applyBorder="1" applyAlignment="1">
      <alignment horizontal="right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19" fillId="3" borderId="7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wrapText="1"/>
    </xf>
    <xf numFmtId="0" fontId="15" fillId="3" borderId="9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0" fontId="14" fillId="3" borderId="9" xfId="0" applyFont="1" applyFill="1" applyBorder="1" applyAlignment="1">
      <alignment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0" fillId="3" borderId="0" xfId="0" applyFill="1" applyAlignment="1">
      <alignment vertical="top" wrapText="1"/>
    </xf>
    <xf numFmtId="0" fontId="0" fillId="3" borderId="21" xfId="0" applyFill="1" applyBorder="1" applyAlignment="1">
      <alignment vertical="top" wrapText="1"/>
    </xf>
    <xf numFmtId="0" fontId="0" fillId="2" borderId="22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/>
    </xf>
    <xf numFmtId="0" fontId="0" fillId="0" borderId="2" xfId="0" applyBorder="1" applyAlignment="1">
      <alignment/>
    </xf>
    <xf numFmtId="1" fontId="16" fillId="0" borderId="2" xfId="0" applyNumberFormat="1" applyFont="1" applyBorder="1" applyAlignment="1">
      <alignment/>
    </xf>
    <xf numFmtId="0" fontId="0" fillId="3" borderId="2" xfId="0" applyFill="1" applyBorder="1" applyAlignment="1">
      <alignment horizontal="right" wrapText="1"/>
    </xf>
    <xf numFmtId="10" fontId="0" fillId="0" borderId="2" xfId="21" applyNumberFormat="1" applyBorder="1" applyAlignment="1">
      <alignment/>
    </xf>
    <xf numFmtId="10" fontId="0" fillId="0" borderId="2" xfId="21" applyNumberFormat="1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70" fontId="4" fillId="0" borderId="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5" fillId="0" borderId="0" xfId="2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a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7" sqref="A7"/>
    </sheetView>
  </sheetViews>
  <sheetFormatPr defaultColWidth="9.140625" defaultRowHeight="12.75"/>
  <sheetData>
    <row r="2" spans="1:6" ht="15">
      <c r="A2" s="141" t="s">
        <v>186</v>
      </c>
      <c r="B2" s="141"/>
      <c r="C2" s="141"/>
      <c r="D2" s="141"/>
      <c r="E2" s="142" t="s">
        <v>187</v>
      </c>
      <c r="F2" s="141"/>
    </row>
    <row r="3" spans="1:6" ht="15.75">
      <c r="A3" s="143" t="s">
        <v>188</v>
      </c>
      <c r="B3" s="141"/>
      <c r="C3" s="141"/>
      <c r="D3" s="141"/>
      <c r="E3" s="141"/>
      <c r="F3" s="141"/>
    </row>
    <row r="4" spans="1:6" ht="15">
      <c r="A4" s="141"/>
      <c r="B4" s="141"/>
      <c r="C4" s="141"/>
      <c r="D4" s="141"/>
      <c r="E4" s="141"/>
      <c r="F4" s="141"/>
    </row>
    <row r="5" spans="1:6" ht="15">
      <c r="A5" s="142" t="s">
        <v>182</v>
      </c>
      <c r="B5" s="141"/>
      <c r="C5" s="141"/>
      <c r="D5" s="141"/>
      <c r="E5" s="141"/>
      <c r="F5" s="141"/>
    </row>
    <row r="6" spans="1:6" ht="15">
      <c r="A6" s="142" t="s">
        <v>189</v>
      </c>
      <c r="B6" s="141"/>
      <c r="C6" s="141"/>
      <c r="D6" s="141"/>
      <c r="E6" s="141"/>
      <c r="F6" s="141"/>
    </row>
    <row r="7" spans="1:6" ht="15">
      <c r="A7" s="142" t="s">
        <v>181</v>
      </c>
      <c r="B7" s="141"/>
      <c r="C7" s="141"/>
      <c r="D7" s="141"/>
      <c r="E7" s="141"/>
      <c r="F7" s="141"/>
    </row>
  </sheetData>
  <hyperlinks>
    <hyperlink ref="A5" location="coal_japan!A1" display="coal balance table from IEA Website"/>
    <hyperlink ref="A6" location="Japan!A1" display="form iEA Website"/>
    <hyperlink ref="A7" location="simplied_coal!A1" display="Analysis of electricity generation by coal"/>
    <hyperlink ref="E2" r:id="rId1" display="www.iea.or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A2" sqref="A2"/>
    </sheetView>
  </sheetViews>
  <sheetFormatPr defaultColWidth="9.140625" defaultRowHeight="12.75"/>
  <sheetData>
    <row r="2" ht="12.75">
      <c r="A2" s="1" t="s">
        <v>183</v>
      </c>
    </row>
    <row r="6" spans="1:16" ht="18" customHeight="1">
      <c r="A6" s="88" t="s">
        <v>164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110"/>
      <c r="B8" s="91" t="s">
        <v>119</v>
      </c>
      <c r="C8" s="113" t="s">
        <v>121</v>
      </c>
      <c r="D8" s="91" t="s">
        <v>122</v>
      </c>
      <c r="E8" s="91" t="s">
        <v>125</v>
      </c>
      <c r="F8" s="91" t="s">
        <v>126</v>
      </c>
      <c r="G8" s="113" t="s">
        <v>128</v>
      </c>
      <c r="H8" s="91" t="s">
        <v>129</v>
      </c>
      <c r="I8" s="91" t="s">
        <v>131</v>
      </c>
      <c r="J8" s="91" t="s">
        <v>134</v>
      </c>
      <c r="K8" s="91" t="s">
        <v>124</v>
      </c>
      <c r="L8" s="91" t="s">
        <v>136</v>
      </c>
      <c r="M8" s="91" t="s">
        <v>134</v>
      </c>
      <c r="N8" s="91" t="s">
        <v>131</v>
      </c>
      <c r="O8" s="91" t="s">
        <v>140</v>
      </c>
      <c r="P8" s="91" t="s">
        <v>142</v>
      </c>
    </row>
    <row r="9" spans="1:16" ht="18">
      <c r="A9" s="111"/>
      <c r="B9" s="92" t="s">
        <v>120</v>
      </c>
      <c r="C9" s="114"/>
      <c r="D9" s="92" t="s">
        <v>123</v>
      </c>
      <c r="E9" s="92" t="s">
        <v>123</v>
      </c>
      <c r="F9" s="92" t="s">
        <v>127</v>
      </c>
      <c r="G9" s="114"/>
      <c r="H9" s="92" t="s">
        <v>130</v>
      </c>
      <c r="I9" s="92" t="s">
        <v>132</v>
      </c>
      <c r="J9" s="92" t="s">
        <v>131</v>
      </c>
      <c r="K9" s="92" t="s">
        <v>135</v>
      </c>
      <c r="L9" s="92" t="s">
        <v>128</v>
      </c>
      <c r="M9" s="92" t="s">
        <v>138</v>
      </c>
      <c r="N9" s="92" t="s">
        <v>132</v>
      </c>
      <c r="O9" s="92" t="s">
        <v>141</v>
      </c>
      <c r="P9" s="92" t="s">
        <v>143</v>
      </c>
    </row>
    <row r="10" spans="1:16" ht="12.75">
      <c r="A10" s="111"/>
      <c r="B10" s="93"/>
      <c r="C10" s="114"/>
      <c r="D10" s="92" t="s">
        <v>124</v>
      </c>
      <c r="E10" s="92" t="s">
        <v>124</v>
      </c>
      <c r="F10" s="93"/>
      <c r="G10" s="114"/>
      <c r="H10" s="93"/>
      <c r="I10" s="92" t="s">
        <v>133</v>
      </c>
      <c r="J10" s="93"/>
      <c r="K10" s="93"/>
      <c r="L10" s="92" t="s">
        <v>137</v>
      </c>
      <c r="M10" s="92" t="s">
        <v>139</v>
      </c>
      <c r="N10" s="92" t="s">
        <v>139</v>
      </c>
      <c r="O10" s="92" t="s">
        <v>139</v>
      </c>
      <c r="P10" s="92" t="s">
        <v>141</v>
      </c>
    </row>
    <row r="11" spans="1:16" ht="12.75">
      <c r="A11" s="112"/>
      <c r="B11" s="94"/>
      <c r="C11" s="115"/>
      <c r="D11" s="94"/>
      <c r="E11" s="94"/>
      <c r="F11" s="94"/>
      <c r="G11" s="115"/>
      <c r="H11" s="94"/>
      <c r="I11" s="94"/>
      <c r="J11" s="94"/>
      <c r="K11" s="94"/>
      <c r="L11" s="94"/>
      <c r="M11" s="94"/>
      <c r="N11" s="94"/>
      <c r="O11" s="94"/>
      <c r="P11" s="95" t="s">
        <v>144</v>
      </c>
    </row>
    <row r="12" spans="1:16" ht="12.75">
      <c r="A12" s="96" t="s">
        <v>145</v>
      </c>
      <c r="B12" s="97" t="s">
        <v>146</v>
      </c>
      <c r="C12" s="97" t="s">
        <v>146</v>
      </c>
      <c r="D12" s="97" t="s">
        <v>146</v>
      </c>
      <c r="E12" s="97" t="s">
        <v>146</v>
      </c>
      <c r="F12" s="97" t="s">
        <v>146</v>
      </c>
      <c r="G12" s="97" t="s">
        <v>146</v>
      </c>
      <c r="H12" s="97" t="s">
        <v>146</v>
      </c>
      <c r="I12" s="97" t="s">
        <v>146</v>
      </c>
      <c r="J12" s="97" t="s">
        <v>146</v>
      </c>
      <c r="K12" s="97" t="s">
        <v>146</v>
      </c>
      <c r="L12" s="97" t="s">
        <v>146</v>
      </c>
      <c r="M12" s="97" t="s">
        <v>147</v>
      </c>
      <c r="N12" s="97" t="s">
        <v>147</v>
      </c>
      <c r="O12" s="97" t="s">
        <v>147</v>
      </c>
      <c r="P12" s="97" t="s">
        <v>147</v>
      </c>
    </row>
    <row r="13" spans="1:16" ht="12.75">
      <c r="A13" s="98" t="s">
        <v>148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44437</v>
      </c>
      <c r="J13" s="99">
        <v>0</v>
      </c>
      <c r="K13" s="99">
        <v>958</v>
      </c>
      <c r="L13" s="99">
        <v>0</v>
      </c>
      <c r="M13" s="99">
        <v>0</v>
      </c>
      <c r="N13" s="99">
        <v>380185</v>
      </c>
      <c r="O13" s="99">
        <v>465388</v>
      </c>
      <c r="P13" s="99">
        <v>79029</v>
      </c>
    </row>
    <row r="14" spans="1:16" ht="22.5">
      <c r="A14" s="98" t="s">
        <v>149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319</v>
      </c>
      <c r="J14" s="99">
        <v>0</v>
      </c>
      <c r="K14" s="99">
        <v>5</v>
      </c>
      <c r="L14" s="99">
        <v>0</v>
      </c>
      <c r="M14" s="99">
        <v>0</v>
      </c>
      <c r="N14" s="99">
        <v>2998</v>
      </c>
      <c r="O14" s="99">
        <v>0</v>
      </c>
      <c r="P14" s="99">
        <v>0</v>
      </c>
    </row>
    <row r="15" spans="1:16" ht="12.75">
      <c r="A15" s="98" t="s">
        <v>48</v>
      </c>
      <c r="B15" s="99">
        <v>5612</v>
      </c>
      <c r="C15" s="99">
        <v>58199</v>
      </c>
      <c r="D15" s="99">
        <v>123176</v>
      </c>
      <c r="E15" s="99">
        <v>0</v>
      </c>
      <c r="F15" s="99">
        <v>0</v>
      </c>
      <c r="G15" s="99">
        <v>0</v>
      </c>
      <c r="H15" s="99">
        <v>0</v>
      </c>
      <c r="I15" s="99">
        <v>1999</v>
      </c>
      <c r="J15" s="99">
        <v>0</v>
      </c>
      <c r="K15" s="99">
        <v>144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</row>
    <row r="16" spans="1:16" ht="12.75">
      <c r="A16" s="98" t="s">
        <v>51</v>
      </c>
      <c r="B16" s="99">
        <v>0</v>
      </c>
      <c r="C16" s="99">
        <v>0</v>
      </c>
      <c r="D16" s="99">
        <v>-4</v>
      </c>
      <c r="E16" s="99">
        <v>0</v>
      </c>
      <c r="F16" s="99">
        <v>0</v>
      </c>
      <c r="G16" s="99">
        <v>0</v>
      </c>
      <c r="H16" s="99">
        <v>0</v>
      </c>
      <c r="I16" s="99">
        <v>-1382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</row>
    <row r="17" spans="1:16" ht="22.5">
      <c r="A17" s="98" t="s">
        <v>150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113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</row>
    <row r="18" spans="1:16" ht="22.5">
      <c r="A18" s="100" t="s">
        <v>52</v>
      </c>
      <c r="B18" s="101">
        <v>5612</v>
      </c>
      <c r="C18" s="101">
        <v>58199</v>
      </c>
      <c r="D18" s="101">
        <v>123172</v>
      </c>
      <c r="E18" s="101">
        <v>0</v>
      </c>
      <c r="F18" s="101">
        <v>0</v>
      </c>
      <c r="G18" s="101">
        <v>0</v>
      </c>
      <c r="H18" s="101">
        <v>0</v>
      </c>
      <c r="I18" s="101">
        <v>45486</v>
      </c>
      <c r="J18" s="101">
        <v>0</v>
      </c>
      <c r="K18" s="101">
        <v>1107</v>
      </c>
      <c r="L18" s="101">
        <v>0</v>
      </c>
      <c r="M18" s="101">
        <v>0</v>
      </c>
      <c r="N18" s="101">
        <v>383183</v>
      </c>
      <c r="O18" s="101">
        <v>465388</v>
      </c>
      <c r="P18" s="101">
        <v>79029</v>
      </c>
    </row>
    <row r="19" spans="1:16" ht="22.5">
      <c r="A19" s="98" t="s">
        <v>53</v>
      </c>
      <c r="B19" s="99">
        <v>-1</v>
      </c>
      <c r="C19" s="99">
        <v>576</v>
      </c>
      <c r="D19" s="99">
        <v>-3109</v>
      </c>
      <c r="E19" s="99">
        <v>0</v>
      </c>
      <c r="F19" s="99">
        <v>0</v>
      </c>
      <c r="G19" s="99">
        <v>0</v>
      </c>
      <c r="H19" s="99">
        <v>0</v>
      </c>
      <c r="I19" s="99">
        <v>20</v>
      </c>
      <c r="J19" s="99">
        <v>0</v>
      </c>
      <c r="K19" s="99">
        <v>-4</v>
      </c>
      <c r="L19" s="99">
        <v>0</v>
      </c>
      <c r="M19" s="99">
        <v>0</v>
      </c>
      <c r="N19" s="99">
        <v>0</v>
      </c>
      <c r="O19" s="99">
        <v>-1</v>
      </c>
      <c r="P19" s="99">
        <v>1</v>
      </c>
    </row>
    <row r="20" spans="1:16" ht="33.75">
      <c r="A20" s="100" t="s">
        <v>151</v>
      </c>
      <c r="B20" s="101">
        <v>5611</v>
      </c>
      <c r="C20" s="101">
        <v>58775</v>
      </c>
      <c r="D20" s="101">
        <v>101305</v>
      </c>
      <c r="E20" s="101">
        <v>0</v>
      </c>
      <c r="F20" s="101">
        <v>0</v>
      </c>
      <c r="G20" s="101">
        <v>0</v>
      </c>
      <c r="H20" s="101">
        <v>0</v>
      </c>
      <c r="I20" s="101">
        <v>33427</v>
      </c>
      <c r="J20" s="101">
        <v>0</v>
      </c>
      <c r="K20" s="101">
        <v>0</v>
      </c>
      <c r="L20" s="101">
        <v>0</v>
      </c>
      <c r="M20" s="101">
        <v>0</v>
      </c>
      <c r="N20" s="101">
        <v>79643</v>
      </c>
      <c r="O20" s="101">
        <v>224498</v>
      </c>
      <c r="P20" s="101">
        <v>27639</v>
      </c>
    </row>
    <row r="21" spans="1:16" ht="22.5">
      <c r="A21" s="98" t="s">
        <v>57</v>
      </c>
      <c r="B21" s="99">
        <v>0</v>
      </c>
      <c r="C21" s="99">
        <v>0</v>
      </c>
      <c r="D21" s="99">
        <v>94324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79643</v>
      </c>
      <c r="O21" s="99">
        <v>224498</v>
      </c>
      <c r="P21" s="99">
        <v>27639</v>
      </c>
    </row>
    <row r="22" spans="1:16" ht="12.75">
      <c r="A22" s="98" t="s">
        <v>152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</row>
    <row r="23" spans="1:16" ht="12.75">
      <c r="A23" s="98" t="s">
        <v>58</v>
      </c>
      <c r="B23" s="99">
        <v>0</v>
      </c>
      <c r="C23" s="99">
        <v>0</v>
      </c>
      <c r="D23" s="99">
        <v>24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</row>
    <row r="24" spans="1:16" ht="33.75">
      <c r="A24" s="98" t="s">
        <v>153</v>
      </c>
      <c r="B24" s="99">
        <v>5611</v>
      </c>
      <c r="C24" s="99">
        <v>58775</v>
      </c>
      <c r="D24" s="99">
        <v>6957</v>
      </c>
      <c r="E24" s="99">
        <v>0</v>
      </c>
      <c r="F24" s="99">
        <v>0</v>
      </c>
      <c r="G24" s="99">
        <v>0</v>
      </c>
      <c r="H24" s="99">
        <v>0</v>
      </c>
      <c r="I24" s="99">
        <v>33427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</row>
    <row r="25" spans="1:16" ht="22.5">
      <c r="A25" s="100" t="s">
        <v>154</v>
      </c>
      <c r="B25" s="101">
        <v>0</v>
      </c>
      <c r="C25" s="101">
        <v>0</v>
      </c>
      <c r="D25" s="101">
        <v>284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45572</v>
      </c>
      <c r="O25" s="101">
        <v>62050</v>
      </c>
      <c r="P25" s="101">
        <v>2751</v>
      </c>
    </row>
    <row r="26" spans="1:16" ht="22.5">
      <c r="A26" s="98" t="s">
        <v>62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</row>
    <row r="27" spans="1:16" ht="33.75">
      <c r="A27" s="100" t="s">
        <v>65</v>
      </c>
      <c r="B27" s="101">
        <v>0</v>
      </c>
      <c r="C27" s="101">
        <v>0</v>
      </c>
      <c r="D27" s="101">
        <v>18474</v>
      </c>
      <c r="E27" s="101">
        <v>0</v>
      </c>
      <c r="F27" s="101">
        <v>0</v>
      </c>
      <c r="G27" s="101">
        <v>0</v>
      </c>
      <c r="H27" s="101">
        <v>0</v>
      </c>
      <c r="I27" s="101">
        <v>12079</v>
      </c>
      <c r="J27" s="101">
        <v>0</v>
      </c>
      <c r="K27" s="101">
        <v>1103</v>
      </c>
      <c r="L27" s="101">
        <v>0</v>
      </c>
      <c r="M27" s="101">
        <v>0</v>
      </c>
      <c r="N27" s="101">
        <v>257968</v>
      </c>
      <c r="O27" s="101">
        <v>178839</v>
      </c>
      <c r="P27" s="101">
        <v>48640</v>
      </c>
    </row>
    <row r="28" spans="1:16" ht="12.75">
      <c r="A28" s="98" t="s">
        <v>155</v>
      </c>
      <c r="B28" s="99">
        <v>0</v>
      </c>
      <c r="C28" s="99">
        <v>0</v>
      </c>
      <c r="D28" s="99">
        <v>17561</v>
      </c>
      <c r="E28" s="99">
        <v>0</v>
      </c>
      <c r="F28" s="99">
        <v>0</v>
      </c>
      <c r="G28" s="99">
        <v>0</v>
      </c>
      <c r="H28" s="99">
        <v>0</v>
      </c>
      <c r="I28" s="99">
        <v>11994</v>
      </c>
      <c r="J28" s="99">
        <v>0</v>
      </c>
      <c r="K28" s="99">
        <v>641</v>
      </c>
      <c r="L28" s="99">
        <v>0</v>
      </c>
      <c r="M28" s="99">
        <v>0</v>
      </c>
      <c r="N28" s="99">
        <v>257776</v>
      </c>
      <c r="O28" s="99">
        <v>178839</v>
      </c>
      <c r="P28" s="99">
        <v>48640</v>
      </c>
    </row>
    <row r="29" spans="1:16" ht="12.75">
      <c r="A29" s="98" t="s">
        <v>156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</row>
    <row r="30" spans="1:16" ht="12.75">
      <c r="A30" s="98" t="s">
        <v>157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</row>
    <row r="31" spans="1:16" ht="33.75">
      <c r="A31" s="98" t="s">
        <v>76</v>
      </c>
      <c r="B31" s="99">
        <v>0</v>
      </c>
      <c r="C31" s="99">
        <v>0</v>
      </c>
      <c r="D31" s="99">
        <v>913</v>
      </c>
      <c r="E31" s="99">
        <v>0</v>
      </c>
      <c r="F31" s="99">
        <v>0</v>
      </c>
      <c r="G31" s="99">
        <v>0</v>
      </c>
      <c r="H31" s="99">
        <v>0</v>
      </c>
      <c r="I31" s="99">
        <v>85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</row>
    <row r="32" spans="1:16" ht="22.5">
      <c r="A32" s="98" t="s">
        <v>158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</row>
    <row r="33" spans="1:16" ht="12.75">
      <c r="A33" s="98" t="s">
        <v>82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</row>
    <row r="34" spans="1:16" ht="22.5">
      <c r="A34" s="98" t="s">
        <v>83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</row>
    <row r="35" spans="1:16" ht="22.5">
      <c r="A35" s="98" t="s">
        <v>159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462</v>
      </c>
      <c r="L35" s="99">
        <v>0</v>
      </c>
      <c r="M35" s="99">
        <v>0</v>
      </c>
      <c r="N35" s="99">
        <v>192</v>
      </c>
      <c r="O35" s="99">
        <v>0</v>
      </c>
      <c r="P35" s="99">
        <v>0</v>
      </c>
    </row>
    <row r="36" spans="1:16" ht="12.75">
      <c r="A36" s="102" t="s">
        <v>160</v>
      </c>
      <c r="B36" s="86" t="s">
        <v>31</v>
      </c>
      <c r="C36" s="86" t="s">
        <v>31</v>
      </c>
      <c r="D36" s="86" t="s">
        <v>31</v>
      </c>
      <c r="E36" s="86" t="s">
        <v>31</v>
      </c>
      <c r="F36" s="86" t="s">
        <v>31</v>
      </c>
      <c r="G36" s="86" t="s">
        <v>31</v>
      </c>
      <c r="H36" s="86" t="s">
        <v>31</v>
      </c>
      <c r="I36" s="86" t="s">
        <v>31</v>
      </c>
      <c r="J36" s="86" t="s">
        <v>31</v>
      </c>
      <c r="K36" s="86" t="s">
        <v>180</v>
      </c>
      <c r="L36" s="86" t="s">
        <v>31</v>
      </c>
      <c r="M36" s="86" t="s">
        <v>31</v>
      </c>
      <c r="N36" s="86" t="s">
        <v>165</v>
      </c>
      <c r="O36" s="86" t="s">
        <v>31</v>
      </c>
      <c r="P36" s="86" t="s">
        <v>31</v>
      </c>
    </row>
    <row r="37" spans="1:16" ht="45">
      <c r="A37" s="103" t="s">
        <v>161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1:16" ht="12.7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6" ht="12.75" customHeight="1">
      <c r="A39" s="85" t="s">
        <v>162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</sheetData>
  <mergeCells count="22">
    <mergeCell ref="F36:F37"/>
    <mergeCell ref="G36:G37"/>
    <mergeCell ref="I36:I37"/>
    <mergeCell ref="J36:J37"/>
    <mergeCell ref="K36:K37"/>
    <mergeCell ref="A8:A11"/>
    <mergeCell ref="C8:C11"/>
    <mergeCell ref="G8:G11"/>
    <mergeCell ref="B36:B37"/>
    <mergeCell ref="C36:C37"/>
    <mergeCell ref="D36:D37"/>
    <mergeCell ref="E36:E37"/>
    <mergeCell ref="A39:P39"/>
    <mergeCell ref="P36:P37"/>
    <mergeCell ref="A6:P6"/>
    <mergeCell ref="A7:P7"/>
    <mergeCell ref="A38:P38"/>
    <mergeCell ref="L36:L37"/>
    <mergeCell ref="M36:M37"/>
    <mergeCell ref="N36:N37"/>
    <mergeCell ref="O36:O37"/>
    <mergeCell ref="H36:H37"/>
  </mergeCells>
  <hyperlinks>
    <hyperlink ref="A2" location="master!A1" display="Return to Master Shee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36"/>
  <sheetViews>
    <sheetView workbookViewId="0" topLeftCell="A4">
      <selection activeCell="C17" sqref="C17"/>
    </sheetView>
  </sheetViews>
  <sheetFormatPr defaultColWidth="9.140625" defaultRowHeight="12.75"/>
  <cols>
    <col min="1" max="1" width="25.8515625" style="47" customWidth="1"/>
    <col min="2" max="2" width="13.7109375" style="41" hidden="1" customWidth="1"/>
    <col min="3" max="3" width="17.28125" style="41" customWidth="1"/>
    <col min="4" max="4" width="11.00390625" style="41" customWidth="1"/>
    <col min="5" max="5" width="13.7109375" style="41" hidden="1" customWidth="1"/>
    <col min="6" max="6" width="13.7109375" style="41" customWidth="1"/>
    <col min="7" max="8" width="13.7109375" style="41" hidden="1" customWidth="1"/>
    <col min="9" max="9" width="15.7109375" style="41" customWidth="1"/>
    <col min="10" max="13" width="13.7109375" style="41" hidden="1" customWidth="1"/>
    <col min="14" max="14" width="15.8515625" style="41" customWidth="1"/>
    <col min="15" max="15" width="13.7109375" style="41" customWidth="1"/>
    <col min="16" max="16" width="0" style="28" hidden="1" customWidth="1"/>
    <col min="17" max="18" width="9.140625" style="28" customWidth="1"/>
  </cols>
  <sheetData>
    <row r="4" spans="1:16" ht="31.5">
      <c r="A4" s="118"/>
      <c r="B4" s="34" t="s">
        <v>119</v>
      </c>
      <c r="C4" s="121" t="s">
        <v>121</v>
      </c>
      <c r="D4" s="34" t="s">
        <v>122</v>
      </c>
      <c r="E4" s="34" t="s">
        <v>125</v>
      </c>
      <c r="F4" s="34" t="s">
        <v>126</v>
      </c>
      <c r="G4" s="121" t="s">
        <v>128</v>
      </c>
      <c r="H4" s="34" t="s">
        <v>129</v>
      </c>
      <c r="I4" s="34" t="s">
        <v>131</v>
      </c>
      <c r="J4" s="34" t="s">
        <v>134</v>
      </c>
      <c r="K4" s="34" t="s">
        <v>124</v>
      </c>
      <c r="L4" s="34" t="s">
        <v>136</v>
      </c>
      <c r="M4" s="34" t="s">
        <v>134</v>
      </c>
      <c r="N4" s="34" t="s">
        <v>131</v>
      </c>
      <c r="O4" s="34" t="s">
        <v>140</v>
      </c>
      <c r="P4" s="27" t="s">
        <v>142</v>
      </c>
    </row>
    <row r="5" spans="1:16" ht="15.75">
      <c r="A5" s="119"/>
      <c r="B5" s="35" t="s">
        <v>120</v>
      </c>
      <c r="C5" s="122"/>
      <c r="D5" s="35" t="s">
        <v>123</v>
      </c>
      <c r="E5" s="35" t="s">
        <v>123</v>
      </c>
      <c r="F5" s="35" t="s">
        <v>127</v>
      </c>
      <c r="G5" s="122"/>
      <c r="H5" s="35" t="s">
        <v>130</v>
      </c>
      <c r="I5" s="35" t="s">
        <v>132</v>
      </c>
      <c r="J5" s="35" t="s">
        <v>131</v>
      </c>
      <c r="K5" s="35" t="s">
        <v>135</v>
      </c>
      <c r="L5" s="35" t="s">
        <v>128</v>
      </c>
      <c r="M5" s="35" t="s">
        <v>138</v>
      </c>
      <c r="N5" s="35" t="s">
        <v>132</v>
      </c>
      <c r="O5" s="35" t="s">
        <v>141</v>
      </c>
      <c r="P5" s="29" t="s">
        <v>143</v>
      </c>
    </row>
    <row r="6" spans="1:16" ht="31.5">
      <c r="A6" s="119"/>
      <c r="B6" s="36"/>
      <c r="C6" s="122"/>
      <c r="D6" s="35" t="s">
        <v>124</v>
      </c>
      <c r="E6" s="35" t="s">
        <v>124</v>
      </c>
      <c r="F6" s="36"/>
      <c r="G6" s="122"/>
      <c r="H6" s="36"/>
      <c r="I6" s="35" t="s">
        <v>133</v>
      </c>
      <c r="J6" s="36"/>
      <c r="K6" s="36"/>
      <c r="L6" s="35" t="s">
        <v>137</v>
      </c>
      <c r="M6" s="35" t="s">
        <v>139</v>
      </c>
      <c r="N6" s="35" t="s">
        <v>139</v>
      </c>
      <c r="O6" s="35" t="s">
        <v>139</v>
      </c>
      <c r="P6" s="29" t="s">
        <v>141</v>
      </c>
    </row>
    <row r="7" spans="1:16" ht="15.75">
      <c r="A7" s="120"/>
      <c r="B7" s="37"/>
      <c r="C7" s="123"/>
      <c r="D7" s="37"/>
      <c r="E7" s="37"/>
      <c r="F7" s="37"/>
      <c r="G7" s="123"/>
      <c r="H7" s="37"/>
      <c r="I7" s="37"/>
      <c r="J7" s="37"/>
      <c r="K7" s="37"/>
      <c r="L7" s="37"/>
      <c r="M7" s="37"/>
      <c r="N7" s="37"/>
      <c r="O7" s="37"/>
      <c r="P7" s="30" t="s">
        <v>144</v>
      </c>
    </row>
    <row r="8" spans="1:16" ht="15.75">
      <c r="A8" s="42" t="s">
        <v>145</v>
      </c>
      <c r="B8" s="38" t="s">
        <v>146</v>
      </c>
      <c r="C8" s="38" t="s">
        <v>146</v>
      </c>
      <c r="D8" s="38" t="s">
        <v>146</v>
      </c>
      <c r="E8" s="38" t="s">
        <v>146</v>
      </c>
      <c r="F8" s="38" t="s">
        <v>146</v>
      </c>
      <c r="G8" s="38" t="s">
        <v>146</v>
      </c>
      <c r="H8" s="38" t="s">
        <v>146</v>
      </c>
      <c r="I8" s="38" t="s">
        <v>146</v>
      </c>
      <c r="J8" s="38" t="s">
        <v>146</v>
      </c>
      <c r="K8" s="38" t="s">
        <v>146</v>
      </c>
      <c r="L8" s="38" t="s">
        <v>146</v>
      </c>
      <c r="M8" s="38" t="s">
        <v>147</v>
      </c>
      <c r="N8" s="38" t="s">
        <v>147</v>
      </c>
      <c r="O8" s="38" t="s">
        <v>147</v>
      </c>
      <c r="P8" s="31" t="s">
        <v>147</v>
      </c>
    </row>
    <row r="9" spans="1:16" ht="15.75">
      <c r="A9" s="44" t="s">
        <v>148</v>
      </c>
      <c r="B9" s="39">
        <v>0</v>
      </c>
      <c r="C9" s="39">
        <v>13636</v>
      </c>
      <c r="D9" s="39">
        <v>73770</v>
      </c>
      <c r="E9" s="39">
        <v>0</v>
      </c>
      <c r="F9" s="39">
        <v>57538</v>
      </c>
      <c r="G9" s="39">
        <v>0</v>
      </c>
      <c r="H9" s="39">
        <v>0</v>
      </c>
      <c r="I9" s="39">
        <v>10168</v>
      </c>
      <c r="J9" s="39">
        <v>0</v>
      </c>
      <c r="K9" s="39">
        <v>460</v>
      </c>
      <c r="L9" s="39">
        <v>0</v>
      </c>
      <c r="M9" s="39">
        <v>0</v>
      </c>
      <c r="N9" s="39">
        <v>85500</v>
      </c>
      <c r="O9" s="39">
        <v>34626</v>
      </c>
      <c r="P9" s="32">
        <v>0</v>
      </c>
    </row>
    <row r="10" spans="1:16" ht="15.75" hidden="1">
      <c r="A10" s="43" t="s">
        <v>149</v>
      </c>
      <c r="B10" s="39">
        <v>0</v>
      </c>
      <c r="C10" s="39">
        <v>0</v>
      </c>
      <c r="D10" s="39">
        <v>906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115</v>
      </c>
      <c r="N10" s="39">
        <v>0</v>
      </c>
      <c r="O10" s="39">
        <v>0</v>
      </c>
      <c r="P10" s="32">
        <v>0</v>
      </c>
    </row>
    <row r="11" spans="1:16" ht="15.75" hidden="1">
      <c r="A11" s="43" t="s">
        <v>48</v>
      </c>
      <c r="B11" s="39">
        <v>0</v>
      </c>
      <c r="C11" s="39">
        <v>2268</v>
      </c>
      <c r="D11" s="39">
        <v>3656</v>
      </c>
      <c r="E11" s="39">
        <v>0</v>
      </c>
      <c r="F11" s="39">
        <v>8</v>
      </c>
      <c r="G11" s="39">
        <v>0</v>
      </c>
      <c r="H11" s="39">
        <v>0</v>
      </c>
      <c r="I11" s="39">
        <v>119</v>
      </c>
      <c r="J11" s="39">
        <v>0</v>
      </c>
      <c r="K11" s="39">
        <v>37</v>
      </c>
      <c r="L11" s="39">
        <v>4</v>
      </c>
      <c r="M11" s="39">
        <v>0</v>
      </c>
      <c r="N11" s="39">
        <v>0</v>
      </c>
      <c r="O11" s="39">
        <v>0</v>
      </c>
      <c r="P11" s="32">
        <v>0</v>
      </c>
    </row>
    <row r="12" spans="1:16" ht="15.75" hidden="1">
      <c r="A12" s="43" t="s">
        <v>51</v>
      </c>
      <c r="B12" s="39">
        <v>0</v>
      </c>
      <c r="C12" s="39">
        <v>-2363</v>
      </c>
      <c r="D12" s="39">
        <v>-9537</v>
      </c>
      <c r="E12" s="39">
        <v>0</v>
      </c>
      <c r="F12" s="39">
        <v>0</v>
      </c>
      <c r="G12" s="39">
        <v>0</v>
      </c>
      <c r="H12" s="39">
        <v>0</v>
      </c>
      <c r="I12" s="39">
        <v>-6337</v>
      </c>
      <c r="J12" s="39">
        <v>0</v>
      </c>
      <c r="K12" s="39">
        <v>-344</v>
      </c>
      <c r="L12" s="39">
        <v>0</v>
      </c>
      <c r="M12" s="39">
        <v>0</v>
      </c>
      <c r="N12" s="39">
        <v>0</v>
      </c>
      <c r="O12" s="39">
        <v>0</v>
      </c>
      <c r="P12" s="32">
        <v>0</v>
      </c>
    </row>
    <row r="13" spans="1:16" ht="15.75" hidden="1">
      <c r="A13" s="43" t="s">
        <v>150</v>
      </c>
      <c r="B13" s="39">
        <v>0</v>
      </c>
      <c r="C13" s="39">
        <v>101</v>
      </c>
      <c r="D13" s="39">
        <v>2899</v>
      </c>
      <c r="E13" s="39">
        <v>0</v>
      </c>
      <c r="F13" s="39">
        <v>-17</v>
      </c>
      <c r="G13" s="39">
        <v>0</v>
      </c>
      <c r="H13" s="39">
        <v>0</v>
      </c>
      <c r="I13" s="39">
        <v>-45</v>
      </c>
      <c r="J13" s="39">
        <v>0</v>
      </c>
      <c r="K13" s="39">
        <v>-15</v>
      </c>
      <c r="L13" s="39">
        <v>-1</v>
      </c>
      <c r="M13" s="39">
        <v>0</v>
      </c>
      <c r="N13" s="39">
        <v>0</v>
      </c>
      <c r="O13" s="39">
        <v>0</v>
      </c>
      <c r="P13" s="32">
        <v>0</v>
      </c>
    </row>
    <row r="14" spans="1:16" ht="15.75">
      <c r="A14" s="44" t="s">
        <v>163</v>
      </c>
      <c r="B14" s="39"/>
      <c r="C14" s="39">
        <f>C15-C9</f>
        <v>6</v>
      </c>
      <c r="D14" s="39">
        <f aca="true" t="shared" si="0" ref="D14:O14">D15-D9</f>
        <v>-2076</v>
      </c>
      <c r="E14" s="39">
        <f t="shared" si="0"/>
        <v>0</v>
      </c>
      <c r="F14" s="39">
        <f t="shared" si="0"/>
        <v>-9</v>
      </c>
      <c r="G14" s="39">
        <f t="shared" si="0"/>
        <v>0</v>
      </c>
      <c r="H14" s="39">
        <f t="shared" si="0"/>
        <v>0</v>
      </c>
      <c r="I14" s="39">
        <f t="shared" si="0"/>
        <v>-6263</v>
      </c>
      <c r="J14" s="39">
        <f t="shared" si="0"/>
        <v>0</v>
      </c>
      <c r="K14" s="39">
        <f t="shared" si="0"/>
        <v>-322</v>
      </c>
      <c r="L14" s="39">
        <f t="shared" si="0"/>
        <v>3</v>
      </c>
      <c r="M14" s="39">
        <f t="shared" si="0"/>
        <v>115</v>
      </c>
      <c r="N14" s="39">
        <f t="shared" si="0"/>
        <v>0</v>
      </c>
      <c r="O14" s="39">
        <f t="shared" si="0"/>
        <v>0</v>
      </c>
      <c r="P14" s="32"/>
    </row>
    <row r="15" spans="1:16" ht="15.75">
      <c r="A15" s="44" t="s">
        <v>52</v>
      </c>
      <c r="B15" s="40">
        <v>0</v>
      </c>
      <c r="C15" s="40">
        <v>13642</v>
      </c>
      <c r="D15" s="40">
        <v>71694</v>
      </c>
      <c r="E15" s="40">
        <v>0</v>
      </c>
      <c r="F15" s="40">
        <v>57529</v>
      </c>
      <c r="G15" s="40">
        <v>0</v>
      </c>
      <c r="H15" s="40">
        <v>0</v>
      </c>
      <c r="I15" s="40">
        <v>3905</v>
      </c>
      <c r="J15" s="40">
        <v>0</v>
      </c>
      <c r="K15" s="40">
        <v>138</v>
      </c>
      <c r="L15" s="40">
        <v>3</v>
      </c>
      <c r="M15" s="40">
        <v>115</v>
      </c>
      <c r="N15" s="40">
        <v>85500</v>
      </c>
      <c r="O15" s="40">
        <v>34626</v>
      </c>
      <c r="P15" s="33">
        <v>0</v>
      </c>
    </row>
    <row r="16" spans="1:16" ht="15.75">
      <c r="A16" s="43" t="s">
        <v>53</v>
      </c>
      <c r="B16" s="39">
        <v>0</v>
      </c>
      <c r="C16" s="39">
        <v>232</v>
      </c>
      <c r="D16" s="39">
        <v>-870</v>
      </c>
      <c r="E16" s="39">
        <v>0</v>
      </c>
      <c r="F16" s="39">
        <v>0</v>
      </c>
      <c r="G16" s="39">
        <v>0</v>
      </c>
      <c r="H16" s="39">
        <v>0</v>
      </c>
      <c r="I16" s="39">
        <v>63</v>
      </c>
      <c r="J16" s="39">
        <v>0</v>
      </c>
      <c r="K16" s="39">
        <v>0</v>
      </c>
      <c r="L16" s="39">
        <v>0</v>
      </c>
      <c r="M16" s="39">
        <v>-4</v>
      </c>
      <c r="N16" s="39">
        <v>700</v>
      </c>
      <c r="O16" s="39">
        <v>0</v>
      </c>
      <c r="P16" s="32">
        <v>0</v>
      </c>
    </row>
    <row r="17" spans="1:16" ht="15.75">
      <c r="A17" s="44" t="s">
        <v>151</v>
      </c>
      <c r="B17" s="40">
        <v>0</v>
      </c>
      <c r="C17" s="40">
        <v>13658</v>
      </c>
      <c r="D17" s="40">
        <v>52828</v>
      </c>
      <c r="E17" s="40">
        <v>0</v>
      </c>
      <c r="F17" s="40">
        <v>56896</v>
      </c>
      <c r="G17" s="40">
        <v>0</v>
      </c>
      <c r="H17" s="40">
        <v>0</v>
      </c>
      <c r="I17" s="40">
        <v>3154</v>
      </c>
      <c r="J17" s="40">
        <v>0</v>
      </c>
      <c r="K17" s="40">
        <v>0</v>
      </c>
      <c r="L17" s="40">
        <v>0</v>
      </c>
      <c r="M17" s="40">
        <v>0</v>
      </c>
      <c r="N17" s="40">
        <v>22119</v>
      </c>
      <c r="O17" s="40">
        <v>6002</v>
      </c>
      <c r="P17" s="33">
        <v>0</v>
      </c>
    </row>
    <row r="18" spans="1:16" ht="15.75">
      <c r="A18" s="43" t="s">
        <v>57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2">
        <v>0</v>
      </c>
    </row>
    <row r="19" spans="1:16" ht="15.75">
      <c r="A19" s="43" t="s">
        <v>152</v>
      </c>
      <c r="B19" s="39">
        <v>0</v>
      </c>
      <c r="C19" s="39">
        <v>0</v>
      </c>
      <c r="D19" s="39">
        <v>47539</v>
      </c>
      <c r="E19" s="39">
        <v>0</v>
      </c>
      <c r="F19" s="39">
        <v>56865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21346</v>
      </c>
      <c r="O19" s="39">
        <v>5965</v>
      </c>
      <c r="P19" s="32">
        <v>0</v>
      </c>
    </row>
    <row r="20" spans="1:16" ht="15.75">
      <c r="A20" s="43" t="s">
        <v>58</v>
      </c>
      <c r="B20" s="39">
        <v>0</v>
      </c>
      <c r="C20" s="39">
        <v>124</v>
      </c>
      <c r="D20" s="39">
        <v>5289</v>
      </c>
      <c r="E20" s="39">
        <v>0</v>
      </c>
      <c r="F20" s="39">
        <v>31</v>
      </c>
      <c r="G20" s="39">
        <v>0</v>
      </c>
      <c r="H20" s="39">
        <v>0</v>
      </c>
      <c r="I20" s="39">
        <v>5</v>
      </c>
      <c r="J20" s="39">
        <v>0</v>
      </c>
      <c r="K20" s="39">
        <v>0</v>
      </c>
      <c r="L20" s="39">
        <v>0</v>
      </c>
      <c r="M20" s="39">
        <v>0</v>
      </c>
      <c r="N20" s="39">
        <v>773</v>
      </c>
      <c r="O20" s="39">
        <v>0</v>
      </c>
      <c r="P20" s="32">
        <v>0</v>
      </c>
    </row>
    <row r="21" spans="1:16" ht="15.75">
      <c r="A21" s="43" t="s">
        <v>153</v>
      </c>
      <c r="B21" s="39">
        <v>0</v>
      </c>
      <c r="C21" s="39">
        <v>13534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3149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37</v>
      </c>
      <c r="P21" s="32">
        <v>0</v>
      </c>
    </row>
    <row r="22" spans="1:16" ht="15.75">
      <c r="A22" s="44" t="s">
        <v>154</v>
      </c>
      <c r="B22" s="40">
        <v>0</v>
      </c>
      <c r="C22" s="40">
        <v>216</v>
      </c>
      <c r="D22" s="40">
        <v>927</v>
      </c>
      <c r="E22" s="40">
        <v>0</v>
      </c>
      <c r="F22" s="40">
        <v>151</v>
      </c>
      <c r="G22" s="40">
        <v>0</v>
      </c>
      <c r="H22" s="40">
        <v>0</v>
      </c>
      <c r="I22" s="40">
        <v>1</v>
      </c>
      <c r="J22" s="40">
        <v>0</v>
      </c>
      <c r="K22" s="40">
        <v>0</v>
      </c>
      <c r="L22" s="40">
        <v>0</v>
      </c>
      <c r="M22" s="40">
        <v>6</v>
      </c>
      <c r="N22" s="40">
        <v>44936</v>
      </c>
      <c r="O22" s="40">
        <v>5229</v>
      </c>
      <c r="P22" s="33">
        <v>0</v>
      </c>
    </row>
    <row r="23" spans="1:16" ht="15.75">
      <c r="A23" s="43" t="s">
        <v>62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1798</v>
      </c>
      <c r="O23" s="39">
        <v>0</v>
      </c>
      <c r="P23" s="32">
        <v>0</v>
      </c>
    </row>
    <row r="24" spans="1:16" ht="15.75">
      <c r="A24" s="44" t="s">
        <v>65</v>
      </c>
      <c r="B24" s="40">
        <v>0</v>
      </c>
      <c r="C24" s="40">
        <v>0</v>
      </c>
      <c r="D24" s="40">
        <v>17069</v>
      </c>
      <c r="E24" s="40">
        <v>0</v>
      </c>
      <c r="F24" s="40">
        <v>482</v>
      </c>
      <c r="G24" s="40">
        <v>0</v>
      </c>
      <c r="H24" s="40">
        <v>0</v>
      </c>
      <c r="I24" s="40">
        <v>813</v>
      </c>
      <c r="J24" s="40">
        <v>0</v>
      </c>
      <c r="K24" s="40">
        <v>138</v>
      </c>
      <c r="L24" s="40">
        <v>3</v>
      </c>
      <c r="M24" s="40">
        <v>105</v>
      </c>
      <c r="N24" s="40">
        <v>17347</v>
      </c>
      <c r="O24" s="40">
        <v>23395</v>
      </c>
      <c r="P24" s="33">
        <v>0</v>
      </c>
    </row>
    <row r="25" spans="1:16" ht="15.75">
      <c r="A25" s="43" t="s">
        <v>155</v>
      </c>
      <c r="B25" s="39">
        <v>0</v>
      </c>
      <c r="C25" s="39">
        <v>0</v>
      </c>
      <c r="D25" s="39">
        <v>5776</v>
      </c>
      <c r="E25" s="39">
        <v>0</v>
      </c>
      <c r="F25" s="39">
        <v>0</v>
      </c>
      <c r="G25" s="39">
        <v>0</v>
      </c>
      <c r="H25" s="39">
        <v>0</v>
      </c>
      <c r="I25" s="39">
        <v>686</v>
      </c>
      <c r="J25" s="39">
        <v>0</v>
      </c>
      <c r="K25" s="39">
        <v>138</v>
      </c>
      <c r="L25" s="39">
        <v>3</v>
      </c>
      <c r="M25" s="39">
        <v>0</v>
      </c>
      <c r="N25" s="39">
        <v>17347</v>
      </c>
      <c r="O25" s="39">
        <v>23395</v>
      </c>
      <c r="P25" s="32">
        <v>0</v>
      </c>
    </row>
    <row r="26" spans="1:16" ht="15.75">
      <c r="A26" s="43" t="s">
        <v>156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2">
        <v>0</v>
      </c>
    </row>
    <row r="27" spans="1:16" ht="15.75">
      <c r="A27" s="43" t="s">
        <v>157</v>
      </c>
      <c r="B27" s="39">
        <v>0</v>
      </c>
      <c r="C27" s="39">
        <v>0</v>
      </c>
      <c r="D27" s="39">
        <v>8600</v>
      </c>
      <c r="E27" s="39">
        <v>0</v>
      </c>
      <c r="F27" s="39">
        <v>232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90</v>
      </c>
      <c r="N27" s="39">
        <v>0</v>
      </c>
      <c r="O27" s="39">
        <v>0</v>
      </c>
      <c r="P27" s="32">
        <v>0</v>
      </c>
    </row>
    <row r="28" spans="1:16" ht="31.5">
      <c r="A28" s="43" t="s">
        <v>76</v>
      </c>
      <c r="B28" s="39">
        <v>0</v>
      </c>
      <c r="C28" s="39">
        <v>0</v>
      </c>
      <c r="D28" s="39">
        <v>1100</v>
      </c>
      <c r="E28" s="39">
        <v>0</v>
      </c>
      <c r="F28" s="39">
        <v>0</v>
      </c>
      <c r="G28" s="39">
        <v>0</v>
      </c>
      <c r="H28" s="39">
        <v>0</v>
      </c>
      <c r="I28" s="39">
        <v>91</v>
      </c>
      <c r="J28" s="39">
        <v>0</v>
      </c>
      <c r="K28" s="39">
        <v>0</v>
      </c>
      <c r="L28" s="39">
        <v>0</v>
      </c>
      <c r="M28" s="39">
        <v>15</v>
      </c>
      <c r="N28" s="39">
        <v>0</v>
      </c>
      <c r="O28" s="39">
        <v>0</v>
      </c>
      <c r="P28" s="32">
        <v>0</v>
      </c>
    </row>
    <row r="29" spans="1:16" ht="15.75">
      <c r="A29" s="43" t="s">
        <v>158</v>
      </c>
      <c r="B29" s="39">
        <v>0</v>
      </c>
      <c r="C29" s="39">
        <v>0</v>
      </c>
      <c r="D29" s="39">
        <v>1500</v>
      </c>
      <c r="E29" s="39">
        <v>0</v>
      </c>
      <c r="F29" s="39">
        <v>250</v>
      </c>
      <c r="G29" s="39">
        <v>0</v>
      </c>
      <c r="H29" s="39">
        <v>0</v>
      </c>
      <c r="I29" s="39">
        <v>30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2">
        <v>0</v>
      </c>
    </row>
    <row r="30" spans="1:16" ht="15.75">
      <c r="A30" s="43" t="s">
        <v>82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2">
        <v>0</v>
      </c>
    </row>
    <row r="31" spans="1:16" ht="15.75">
      <c r="A31" s="43" t="s">
        <v>83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2">
        <v>0</v>
      </c>
    </row>
    <row r="32" spans="1:16" ht="15.75">
      <c r="A32" s="43" t="s">
        <v>159</v>
      </c>
      <c r="B32" s="39">
        <v>0</v>
      </c>
      <c r="C32" s="39">
        <v>0</v>
      </c>
      <c r="D32" s="39">
        <v>93</v>
      </c>
      <c r="E32" s="39">
        <v>0</v>
      </c>
      <c r="F32" s="39">
        <v>0</v>
      </c>
      <c r="G32" s="39">
        <v>0</v>
      </c>
      <c r="H32" s="39">
        <v>0</v>
      </c>
      <c r="I32" s="39">
        <v>6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2">
        <v>0</v>
      </c>
    </row>
    <row r="33" spans="1:16" ht="15.75">
      <c r="A33" s="45" t="s">
        <v>160</v>
      </c>
      <c r="B33" s="116" t="s">
        <v>31</v>
      </c>
      <c r="C33" s="116" t="s">
        <v>31</v>
      </c>
      <c r="D33" s="116" t="s">
        <v>31</v>
      </c>
      <c r="E33" s="116" t="s">
        <v>31</v>
      </c>
      <c r="F33" s="116" t="s">
        <v>31</v>
      </c>
      <c r="G33" s="116" t="s">
        <v>31</v>
      </c>
      <c r="H33" s="116" t="s">
        <v>31</v>
      </c>
      <c r="I33" s="116" t="s">
        <v>31</v>
      </c>
      <c r="J33" s="116" t="s">
        <v>31</v>
      </c>
      <c r="K33" s="116" t="s">
        <v>31</v>
      </c>
      <c r="L33" s="116" t="s">
        <v>31</v>
      </c>
      <c r="M33" s="116" t="s">
        <v>31</v>
      </c>
      <c r="N33" s="116" t="s">
        <v>31</v>
      </c>
      <c r="O33" s="116" t="s">
        <v>31</v>
      </c>
      <c r="P33" s="124" t="s">
        <v>31</v>
      </c>
    </row>
    <row r="34" spans="1:16" ht="31.5">
      <c r="A34" s="46" t="s">
        <v>161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25"/>
    </row>
    <row r="35" spans="1:16" ht="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1:16" ht="15">
      <c r="A36" s="85" t="s">
        <v>162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</row>
  </sheetData>
  <mergeCells count="20">
    <mergeCell ref="P33:P34"/>
    <mergeCell ref="A35:P35"/>
    <mergeCell ref="A36:P36"/>
    <mergeCell ref="L33:L34"/>
    <mergeCell ref="M33:M34"/>
    <mergeCell ref="N33:N34"/>
    <mergeCell ref="O33:O34"/>
    <mergeCell ref="H33:H34"/>
    <mergeCell ref="I33:I34"/>
    <mergeCell ref="J33:J34"/>
    <mergeCell ref="K33:K34"/>
    <mergeCell ref="A4:A7"/>
    <mergeCell ref="C4:C7"/>
    <mergeCell ref="G4:G7"/>
    <mergeCell ref="B33:B34"/>
    <mergeCell ref="C33:C34"/>
    <mergeCell ref="D33:D34"/>
    <mergeCell ref="E33:E34"/>
    <mergeCell ref="F33:F34"/>
    <mergeCell ref="G33:G3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P38"/>
  <sheetViews>
    <sheetView workbookViewId="0" topLeftCell="A1">
      <selection activeCell="E1" sqref="E1:P38"/>
    </sheetView>
  </sheetViews>
  <sheetFormatPr defaultColWidth="9.140625" defaultRowHeight="12.75"/>
  <cols>
    <col min="2" max="2" width="27.7109375" style="0" customWidth="1"/>
    <col min="3" max="3" width="17.57421875" style="0" customWidth="1"/>
    <col min="4" max="4" width="19.421875" style="0" customWidth="1"/>
    <col min="7" max="7" width="10.140625" style="0" customWidth="1"/>
  </cols>
  <sheetData>
    <row r="1" spans="2:16" ht="12.75">
      <c r="B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8" customHeight="1">
      <c r="B2" s="88" t="s">
        <v>84</v>
      </c>
      <c r="C2" s="88"/>
      <c r="D2" s="8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2.75">
      <c r="B3" s="127"/>
      <c r="C3" s="127"/>
      <c r="D3" s="12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2.75">
      <c r="B4" s="3"/>
      <c r="C4" s="4" t="s">
        <v>2</v>
      </c>
      <c r="D4" s="4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.75">
      <c r="B5" s="5"/>
      <c r="C5" s="6" t="s">
        <v>4</v>
      </c>
      <c r="D5" s="6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38.25" customHeight="1">
      <c r="B6" s="3" t="s">
        <v>6</v>
      </c>
      <c r="C6" s="3"/>
      <c r="D6" s="3"/>
      <c r="E6" s="2"/>
      <c r="F6" s="7" t="s">
        <v>7</v>
      </c>
      <c r="G6" s="8" t="s">
        <v>8</v>
      </c>
      <c r="H6" s="2"/>
      <c r="I6" s="2"/>
      <c r="J6" s="2"/>
      <c r="K6" s="2"/>
      <c r="L6" s="9"/>
      <c r="M6" s="2"/>
      <c r="N6" s="2"/>
      <c r="O6" s="2"/>
      <c r="P6" s="2"/>
    </row>
    <row r="7" spans="2:16" ht="12.75">
      <c r="B7" s="3" t="s">
        <v>9</v>
      </c>
      <c r="C7" s="10" t="s">
        <v>85</v>
      </c>
      <c r="D7" s="10" t="s">
        <v>86</v>
      </c>
      <c r="E7" s="2"/>
      <c r="F7" s="11"/>
      <c r="G7" s="12">
        <f aca="true" t="shared" si="0" ref="G7:G19">IF(F7="","",F7*C7)</f>
      </c>
      <c r="H7" s="2"/>
      <c r="I7" s="2"/>
      <c r="J7" s="11" t="s">
        <v>12</v>
      </c>
      <c r="K7" s="11"/>
      <c r="L7" s="13"/>
      <c r="M7" s="2"/>
      <c r="N7" s="2"/>
      <c r="O7" s="2"/>
      <c r="P7" s="2"/>
    </row>
    <row r="8" spans="2:16" ht="12.75">
      <c r="B8" s="3" t="s">
        <v>13</v>
      </c>
      <c r="C8" s="10" t="s">
        <v>87</v>
      </c>
      <c r="D8" s="10" t="s">
        <v>88</v>
      </c>
      <c r="E8" s="2"/>
      <c r="F8" s="11"/>
      <c r="G8" s="12">
        <f t="shared" si="0"/>
      </c>
      <c r="H8" s="2"/>
      <c r="I8" s="2"/>
      <c r="J8" s="11" t="s">
        <v>16</v>
      </c>
      <c r="K8" s="11"/>
      <c r="L8" s="13"/>
      <c r="M8" s="2"/>
      <c r="N8" s="2"/>
      <c r="O8" s="2"/>
      <c r="P8" s="2"/>
    </row>
    <row r="9" spans="2:16" ht="12.75">
      <c r="B9" s="3" t="s">
        <v>17</v>
      </c>
      <c r="C9" s="10" t="s">
        <v>89</v>
      </c>
      <c r="D9" s="10" t="s">
        <v>90</v>
      </c>
      <c r="E9" s="2"/>
      <c r="F9" s="11"/>
      <c r="G9" s="12">
        <f t="shared" si="0"/>
      </c>
      <c r="H9" s="2"/>
      <c r="I9" s="2"/>
      <c r="J9" s="11" t="s">
        <v>20</v>
      </c>
      <c r="K9" s="11"/>
      <c r="L9" s="13"/>
      <c r="M9" s="2"/>
      <c r="N9" s="2"/>
      <c r="O9" s="2"/>
      <c r="P9" s="2"/>
    </row>
    <row r="10" spans="2:16" ht="12.75">
      <c r="B10" s="3" t="s">
        <v>21</v>
      </c>
      <c r="C10" s="10" t="s">
        <v>91</v>
      </c>
      <c r="D10" s="10" t="s">
        <v>92</v>
      </c>
      <c r="E10" s="2"/>
      <c r="F10" s="11"/>
      <c r="G10" s="14">
        <f t="shared" si="0"/>
      </c>
      <c r="H10" s="2"/>
      <c r="I10" s="2"/>
      <c r="J10" s="11" t="s">
        <v>24</v>
      </c>
      <c r="K10" s="11"/>
      <c r="L10" s="13"/>
      <c r="M10" s="2"/>
      <c r="N10" s="2"/>
      <c r="O10" s="2"/>
      <c r="P10" s="2"/>
    </row>
    <row r="11" spans="2:16" ht="12.75">
      <c r="B11" s="3" t="s">
        <v>25</v>
      </c>
      <c r="C11" s="10" t="s">
        <v>93</v>
      </c>
      <c r="D11" s="10" t="s">
        <v>94</v>
      </c>
      <c r="E11" s="2"/>
      <c r="F11" s="11"/>
      <c r="G11" s="14">
        <f t="shared" si="0"/>
      </c>
      <c r="H11" s="2"/>
      <c r="I11" s="2"/>
      <c r="J11" s="12" t="s">
        <v>28</v>
      </c>
      <c r="K11" s="15">
        <f>IF(G21="","",(C10+C11+C13+C14+C15+C16+C17+C18)/C20)</f>
      </c>
      <c r="L11" s="13"/>
      <c r="M11" s="2"/>
      <c r="N11" s="2"/>
      <c r="O11" s="2"/>
      <c r="P11" s="2"/>
    </row>
    <row r="12" spans="2:16" ht="12.75">
      <c r="B12" s="3" t="s">
        <v>29</v>
      </c>
      <c r="C12" s="10" t="s">
        <v>31</v>
      </c>
      <c r="D12" s="10" t="s">
        <v>31</v>
      </c>
      <c r="E12" s="2"/>
      <c r="F12" s="11"/>
      <c r="G12" s="14">
        <f t="shared" si="0"/>
      </c>
      <c r="H12" s="2"/>
      <c r="I12" s="2"/>
      <c r="J12" s="16"/>
      <c r="K12" s="16"/>
      <c r="L12" s="17"/>
      <c r="M12" s="2"/>
      <c r="N12" s="2"/>
      <c r="O12" s="2"/>
      <c r="P12" s="2"/>
    </row>
    <row r="13" spans="2:16" ht="12.75">
      <c r="B13" s="3" t="s">
        <v>32</v>
      </c>
      <c r="C13" s="10" t="s">
        <v>95</v>
      </c>
      <c r="D13" s="10"/>
      <c r="E13" s="2"/>
      <c r="F13" s="11"/>
      <c r="G13" s="14">
        <f t="shared" si="0"/>
      </c>
      <c r="H13" s="2"/>
      <c r="I13" s="2"/>
      <c r="J13" s="18"/>
      <c r="K13" s="18"/>
      <c r="L13" s="19"/>
      <c r="M13" s="2"/>
      <c r="N13" s="2"/>
      <c r="O13" s="2"/>
      <c r="P13" s="2"/>
    </row>
    <row r="14" spans="2:16" ht="12.75">
      <c r="B14" s="3" t="s">
        <v>34</v>
      </c>
      <c r="C14" s="10" t="s">
        <v>31</v>
      </c>
      <c r="D14" s="10" t="s">
        <v>31</v>
      </c>
      <c r="E14" s="2"/>
      <c r="F14" s="11"/>
      <c r="G14" s="14">
        <f t="shared" si="0"/>
      </c>
      <c r="H14" s="2"/>
      <c r="I14" s="2"/>
      <c r="J14" s="18"/>
      <c r="K14" s="18"/>
      <c r="L14" s="18"/>
      <c r="M14" s="2"/>
      <c r="N14" s="2"/>
      <c r="O14" s="2"/>
      <c r="P14" s="2"/>
    </row>
    <row r="15" spans="2:16" ht="12.75">
      <c r="B15" s="3" t="s">
        <v>36</v>
      </c>
      <c r="C15" s="10" t="s">
        <v>31</v>
      </c>
      <c r="D15" s="10"/>
      <c r="E15" s="2"/>
      <c r="F15" s="11"/>
      <c r="G15" s="14">
        <f t="shared" si="0"/>
      </c>
      <c r="H15" s="2"/>
      <c r="I15" s="2"/>
      <c r="J15" s="18"/>
      <c r="K15" s="18"/>
      <c r="L15" s="18"/>
      <c r="M15" s="2"/>
      <c r="N15" s="2"/>
      <c r="O15" s="2"/>
      <c r="P15" s="2"/>
    </row>
    <row r="16" spans="2:16" ht="12.75">
      <c r="B16" s="3" t="s">
        <v>38</v>
      </c>
      <c r="C16" s="10" t="s">
        <v>31</v>
      </c>
      <c r="D16" s="10" t="s">
        <v>31</v>
      </c>
      <c r="E16" s="2"/>
      <c r="F16" s="11"/>
      <c r="G16" s="14">
        <f t="shared" si="0"/>
      </c>
      <c r="H16" s="2"/>
      <c r="I16" s="2"/>
      <c r="J16" s="11"/>
      <c r="K16" s="11"/>
      <c r="L16" s="11"/>
      <c r="M16" s="11"/>
      <c r="N16" s="2"/>
      <c r="O16" s="2"/>
      <c r="P16" s="2"/>
    </row>
    <row r="17" spans="2:16" ht="12.75">
      <c r="B17" s="3" t="s">
        <v>39</v>
      </c>
      <c r="C17" s="10" t="s">
        <v>96</v>
      </c>
      <c r="D17" s="10" t="s">
        <v>31</v>
      </c>
      <c r="E17" s="2"/>
      <c r="F17" s="11"/>
      <c r="G17" s="14">
        <f t="shared" si="0"/>
      </c>
      <c r="H17" s="2"/>
      <c r="I17" s="2"/>
      <c r="J17" s="11"/>
      <c r="K17" s="11"/>
      <c r="L17" s="11"/>
      <c r="M17" s="11"/>
      <c r="N17" s="2"/>
      <c r="O17" s="2"/>
      <c r="P17" s="2"/>
    </row>
    <row r="18" spans="2:16" ht="12.75">
      <c r="B18" s="3" t="s">
        <v>41</v>
      </c>
      <c r="C18" s="10" t="s">
        <v>31</v>
      </c>
      <c r="D18" s="10" t="s">
        <v>31</v>
      </c>
      <c r="E18" s="2"/>
      <c r="F18" s="11"/>
      <c r="G18" s="14">
        <f t="shared" si="0"/>
      </c>
      <c r="H18" s="2"/>
      <c r="I18" s="2"/>
      <c r="J18" s="11"/>
      <c r="K18" s="11"/>
      <c r="L18" s="11"/>
      <c r="M18" s="11"/>
      <c r="N18" s="2"/>
      <c r="O18" s="2"/>
      <c r="P18" s="2"/>
    </row>
    <row r="19" spans="2:16" ht="12.75">
      <c r="B19" s="3" t="s">
        <v>42</v>
      </c>
      <c r="C19" s="10" t="s">
        <v>31</v>
      </c>
      <c r="D19" s="10" t="s">
        <v>31</v>
      </c>
      <c r="E19" s="2"/>
      <c r="F19" s="11"/>
      <c r="G19" s="14">
        <f t="shared" si="0"/>
      </c>
      <c r="H19" s="2"/>
      <c r="I19" s="2"/>
      <c r="J19" s="11"/>
      <c r="K19" s="11"/>
      <c r="L19" s="11"/>
      <c r="M19" s="11"/>
      <c r="N19" s="2"/>
      <c r="O19" s="2"/>
      <c r="P19" s="2"/>
    </row>
    <row r="20" spans="2:16" ht="12.75">
      <c r="B20" s="20" t="s">
        <v>44</v>
      </c>
      <c r="C20" s="4" t="s">
        <v>97</v>
      </c>
      <c r="D20" s="4" t="s">
        <v>98</v>
      </c>
      <c r="E20" s="2" t="s">
        <v>8</v>
      </c>
      <c r="F20" s="2"/>
      <c r="G20" s="21">
        <f>IF(SUM(G7:G19)=0,"",SUM(G7:G19)/1000000)</f>
      </c>
      <c r="H20" s="2" t="s">
        <v>47</v>
      </c>
      <c r="I20" s="2"/>
      <c r="J20" s="11"/>
      <c r="K20" s="11"/>
      <c r="L20" s="11"/>
      <c r="M20" s="11"/>
      <c r="N20" s="2"/>
      <c r="O20" s="2"/>
      <c r="P20" s="2"/>
    </row>
    <row r="21" spans="2:16" ht="12.75" customHeight="1">
      <c r="B21" s="3" t="s">
        <v>48</v>
      </c>
      <c r="C21" s="10" t="s">
        <v>99</v>
      </c>
      <c r="D21" s="10" t="s">
        <v>31</v>
      </c>
      <c r="E21" s="128" t="s">
        <v>49</v>
      </c>
      <c r="F21" s="129"/>
      <c r="G21" s="22">
        <f>IF(G20="","",G20/C20*1000000)</f>
      </c>
      <c r="H21" s="18" t="s">
        <v>50</v>
      </c>
      <c r="I21" s="2"/>
      <c r="J21" s="11"/>
      <c r="K21" s="11"/>
      <c r="L21" s="11"/>
      <c r="M21" s="11"/>
      <c r="N21" s="2"/>
      <c r="O21" s="2"/>
      <c r="P21" s="2"/>
    </row>
    <row r="22" spans="2:16" ht="12.75">
      <c r="B22" s="3" t="s">
        <v>51</v>
      </c>
      <c r="C22" s="10" t="s">
        <v>100</v>
      </c>
      <c r="D22" s="10" t="s">
        <v>31</v>
      </c>
      <c r="E22" s="128"/>
      <c r="F22" s="129"/>
      <c r="G22" s="2"/>
      <c r="H22" s="2"/>
      <c r="I22" s="2"/>
      <c r="J22" s="11"/>
      <c r="K22" s="11"/>
      <c r="L22" s="11"/>
      <c r="M22" s="11"/>
      <c r="N22" s="2"/>
      <c r="O22" s="2"/>
      <c r="P22" s="2"/>
    </row>
    <row r="23" spans="2:16" ht="12.75">
      <c r="B23" s="20" t="s">
        <v>52</v>
      </c>
      <c r="C23" s="4" t="s">
        <v>101</v>
      </c>
      <c r="D23" s="4" t="s">
        <v>98</v>
      </c>
      <c r="E23" s="2"/>
      <c r="F23" s="2"/>
      <c r="G23" s="2"/>
      <c r="H23" s="2"/>
      <c r="I23" s="2"/>
      <c r="J23" s="11"/>
      <c r="K23" s="11"/>
      <c r="L23" s="11"/>
      <c r="M23" s="11"/>
      <c r="N23" s="2"/>
      <c r="O23" s="2"/>
      <c r="P23" s="2"/>
    </row>
    <row r="24" spans="2:16" ht="12.75">
      <c r="B24" s="3" t="s">
        <v>53</v>
      </c>
      <c r="C24" s="10" t="s">
        <v>31</v>
      </c>
      <c r="D24" s="10" t="s">
        <v>102</v>
      </c>
      <c r="E24" s="2"/>
      <c r="F24" s="2"/>
      <c r="G24" s="2"/>
      <c r="H24" s="2"/>
      <c r="I24" s="2"/>
      <c r="J24" s="11"/>
      <c r="K24" s="11"/>
      <c r="L24" s="11"/>
      <c r="M24" s="11"/>
      <c r="N24" s="2"/>
      <c r="O24" s="2"/>
      <c r="P24" s="2"/>
    </row>
    <row r="25" spans="2:16" ht="12.75">
      <c r="B25" s="20" t="s">
        <v>55</v>
      </c>
      <c r="C25" s="4" t="s">
        <v>31</v>
      </c>
      <c r="D25" s="4" t="s">
        <v>31</v>
      </c>
      <c r="E25" s="2"/>
      <c r="F25" s="2"/>
      <c r="G25" s="2"/>
      <c r="H25" s="2"/>
      <c r="I25" s="2"/>
      <c r="J25" s="11"/>
      <c r="K25" s="11"/>
      <c r="L25" s="11"/>
      <c r="M25" s="11"/>
      <c r="N25" s="2"/>
      <c r="O25" s="2"/>
      <c r="P25" s="2"/>
    </row>
    <row r="26" spans="2:16" ht="12.75">
      <c r="B26" s="3" t="s">
        <v>57</v>
      </c>
      <c r="C26" s="10" t="s">
        <v>31</v>
      </c>
      <c r="D26" s="10" t="s">
        <v>31</v>
      </c>
      <c r="E26" s="2"/>
      <c r="F26" s="2"/>
      <c r="G26" s="2"/>
      <c r="H26" s="2"/>
      <c r="I26" s="2"/>
      <c r="J26" s="11"/>
      <c r="K26" s="11"/>
      <c r="L26" s="11"/>
      <c r="M26" s="11"/>
      <c r="N26" s="2"/>
      <c r="O26" s="2"/>
      <c r="P26" s="2"/>
    </row>
    <row r="27" spans="2:16" ht="12.75">
      <c r="B27" s="3" t="s">
        <v>58</v>
      </c>
      <c r="C27" s="10" t="s">
        <v>31</v>
      </c>
      <c r="D27" s="10"/>
      <c r="E27" s="2"/>
      <c r="F27" s="2"/>
      <c r="G27" s="2"/>
      <c r="H27" s="2"/>
      <c r="I27" s="2"/>
      <c r="J27" s="11"/>
      <c r="K27" s="11"/>
      <c r="L27" s="11"/>
      <c r="M27" s="11"/>
      <c r="N27" s="2"/>
      <c r="O27" s="2"/>
      <c r="P27" s="2"/>
    </row>
    <row r="28" spans="2:16" ht="12.75">
      <c r="B28" s="20" t="s">
        <v>59</v>
      </c>
      <c r="C28" s="4" t="s">
        <v>103</v>
      </c>
      <c r="D28" s="4" t="s">
        <v>104</v>
      </c>
      <c r="E28" s="2"/>
      <c r="F28" s="2"/>
      <c r="G28" s="2"/>
      <c r="H28" s="2"/>
      <c r="I28" s="2"/>
      <c r="J28" s="11"/>
      <c r="K28" s="11"/>
      <c r="L28" s="11"/>
      <c r="M28" s="11"/>
      <c r="N28" s="2"/>
      <c r="O28" s="2"/>
      <c r="P28" s="2"/>
    </row>
    <row r="29" spans="2:16" ht="12.75">
      <c r="B29" s="3" t="s">
        <v>62</v>
      </c>
      <c r="C29" s="10" t="s">
        <v>105</v>
      </c>
      <c r="D29" s="10" t="s">
        <v>31</v>
      </c>
      <c r="E29" s="2" t="s">
        <v>64</v>
      </c>
      <c r="F29" s="2"/>
      <c r="G29" s="23"/>
      <c r="H29" s="2"/>
      <c r="I29" s="2"/>
      <c r="J29" s="2"/>
      <c r="K29" s="2"/>
      <c r="L29" s="2"/>
      <c r="M29" s="2"/>
      <c r="N29" s="2"/>
      <c r="O29" s="2"/>
      <c r="P29" s="2"/>
    </row>
    <row r="30" spans="2:16" ht="12.75">
      <c r="B30" s="20" t="s">
        <v>65</v>
      </c>
      <c r="C30" s="4" t="s">
        <v>106</v>
      </c>
      <c r="D30" s="4" t="s">
        <v>107</v>
      </c>
      <c r="E30" s="2"/>
      <c r="F30" s="2"/>
      <c r="G30" s="16"/>
      <c r="H30" s="2"/>
      <c r="I30" s="2"/>
      <c r="J30" s="2"/>
      <c r="K30" s="2"/>
      <c r="L30" s="2"/>
      <c r="M30" s="2"/>
      <c r="N30" s="2"/>
      <c r="O30" s="2"/>
      <c r="P30" s="2"/>
    </row>
    <row r="31" spans="2:16" ht="12.75">
      <c r="B31" s="3" t="s">
        <v>68</v>
      </c>
      <c r="C31" s="10" t="s">
        <v>108</v>
      </c>
      <c r="D31" s="10" t="s">
        <v>109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2.75" customHeight="1">
      <c r="B32" s="3" t="s">
        <v>70</v>
      </c>
      <c r="C32" s="10" t="s">
        <v>110</v>
      </c>
      <c r="D32" s="10" t="s">
        <v>31</v>
      </c>
      <c r="E32" s="128" t="s">
        <v>72</v>
      </c>
      <c r="F32" s="129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2.75">
      <c r="B33" s="3" t="s">
        <v>73</v>
      </c>
      <c r="C33" s="10" t="s">
        <v>111</v>
      </c>
      <c r="D33" s="10" t="s">
        <v>112</v>
      </c>
      <c r="E33" s="128"/>
      <c r="F33" s="129"/>
      <c r="G33" s="24">
        <f>IF(G29="","",G21/(1-G29))</f>
      </c>
      <c r="H33" s="2"/>
      <c r="I33" s="2"/>
      <c r="J33" s="2"/>
      <c r="K33" s="2"/>
      <c r="L33" s="2"/>
      <c r="M33" s="2"/>
      <c r="N33" s="2"/>
      <c r="O33" s="2"/>
      <c r="P33" s="2"/>
    </row>
    <row r="34" spans="2:16" ht="25.5">
      <c r="B34" s="3" t="s">
        <v>76</v>
      </c>
      <c r="C34" s="10" t="s">
        <v>113</v>
      </c>
      <c r="D34" s="10" t="s">
        <v>114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2.75">
      <c r="B35" s="3" t="s">
        <v>79</v>
      </c>
      <c r="C35" s="10" t="s">
        <v>115</v>
      </c>
      <c r="D35" s="10" t="s">
        <v>116</v>
      </c>
      <c r="E35" s="2"/>
      <c r="F35" s="2"/>
      <c r="G35" s="2" t="s">
        <v>81</v>
      </c>
      <c r="H35" s="11"/>
      <c r="I35" s="2"/>
      <c r="J35" s="2"/>
      <c r="K35" s="2"/>
      <c r="L35" s="2"/>
      <c r="M35" s="2"/>
      <c r="N35" s="2"/>
      <c r="O35" s="2"/>
      <c r="P35" s="2"/>
    </row>
    <row r="36" spans="2:16" ht="12.75">
      <c r="B36" s="3" t="s">
        <v>82</v>
      </c>
      <c r="C36" s="10" t="s">
        <v>117</v>
      </c>
      <c r="D36" s="10" t="s">
        <v>118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25.5" customHeight="1">
      <c r="B37" s="3" t="s">
        <v>83</v>
      </c>
      <c r="C37" s="10" t="s">
        <v>31</v>
      </c>
      <c r="D37" s="10" t="s">
        <v>31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25.5" customHeight="1">
      <c r="B38" s="126"/>
      <c r="C38" s="126"/>
      <c r="D38" s="1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sheetProtection sheet="1" objects="1" scenarios="1"/>
  <mergeCells count="5">
    <mergeCell ref="B38:D38"/>
    <mergeCell ref="B2:D2"/>
    <mergeCell ref="B3:D3"/>
    <mergeCell ref="E21:F22"/>
    <mergeCell ref="E32:F33"/>
  </mergeCells>
  <hyperlinks>
    <hyperlink ref="B1" location="Master!A1" display="Return to List of Countri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1:P38"/>
  <sheetViews>
    <sheetView workbookViewId="0" topLeftCell="A1">
      <selection activeCell="B1" sqref="B1"/>
    </sheetView>
  </sheetViews>
  <sheetFormatPr defaultColWidth="9.140625" defaultRowHeight="12.75"/>
  <cols>
    <col min="2" max="2" width="27.7109375" style="0" customWidth="1"/>
    <col min="3" max="3" width="17.57421875" style="0" customWidth="1"/>
    <col min="4" max="4" width="19.421875" style="0" customWidth="1"/>
    <col min="7" max="7" width="10.00390625" style="0" customWidth="1"/>
  </cols>
  <sheetData>
    <row r="1" spans="2:16" ht="12.75">
      <c r="B1" s="1" t="s">
        <v>183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8" customHeight="1">
      <c r="B2" s="88" t="s">
        <v>1</v>
      </c>
      <c r="C2" s="88"/>
      <c r="D2" s="8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2.75">
      <c r="B3" s="127"/>
      <c r="C3" s="127"/>
      <c r="D3" s="12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2.75">
      <c r="B4" s="3"/>
      <c r="C4" s="4" t="s">
        <v>2</v>
      </c>
      <c r="D4" s="4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.75">
      <c r="B5" s="5"/>
      <c r="C5" s="6" t="s">
        <v>4</v>
      </c>
      <c r="D5" s="6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38.25" customHeight="1">
      <c r="B6" s="3" t="s">
        <v>6</v>
      </c>
      <c r="C6" s="3"/>
      <c r="D6" s="3"/>
      <c r="E6" s="2"/>
      <c r="F6" s="7" t="s">
        <v>7</v>
      </c>
      <c r="G6" s="8" t="s">
        <v>8</v>
      </c>
      <c r="H6" s="2"/>
      <c r="I6" s="2"/>
      <c r="J6" s="2"/>
      <c r="K6" s="2"/>
      <c r="L6" s="9"/>
      <c r="M6" s="2"/>
      <c r="N6" s="2"/>
      <c r="O6" s="2"/>
      <c r="P6" s="2"/>
    </row>
    <row r="7" spans="2:16" ht="12.75">
      <c r="B7" s="3" t="s">
        <v>9</v>
      </c>
      <c r="C7" s="10" t="s">
        <v>10</v>
      </c>
      <c r="D7" s="10" t="s">
        <v>11</v>
      </c>
      <c r="E7" s="2"/>
      <c r="F7" s="11"/>
      <c r="G7" s="12">
        <f aca="true" t="shared" si="0" ref="G7:G19">IF(F7="","",F7*C7)</f>
      </c>
      <c r="H7" s="2"/>
      <c r="I7" s="2"/>
      <c r="J7" s="11" t="s">
        <v>12</v>
      </c>
      <c r="K7" s="11"/>
      <c r="L7" s="13"/>
      <c r="M7" s="2"/>
      <c r="N7" s="2"/>
      <c r="O7" s="2"/>
      <c r="P7" s="2"/>
    </row>
    <row r="8" spans="2:16" ht="12.75">
      <c r="B8" s="3" t="s">
        <v>13</v>
      </c>
      <c r="C8" s="10" t="s">
        <v>14</v>
      </c>
      <c r="D8" s="10" t="s">
        <v>15</v>
      </c>
      <c r="E8" s="2"/>
      <c r="F8" s="11"/>
      <c r="G8" s="12">
        <f t="shared" si="0"/>
      </c>
      <c r="H8" s="2"/>
      <c r="I8" s="2"/>
      <c r="J8" s="11" t="s">
        <v>16</v>
      </c>
      <c r="K8" s="11"/>
      <c r="L8" s="13"/>
      <c r="M8" s="2"/>
      <c r="N8" s="2"/>
      <c r="O8" s="2"/>
      <c r="P8" s="2"/>
    </row>
    <row r="9" spans="2:16" ht="12.75">
      <c r="B9" s="3" t="s">
        <v>17</v>
      </c>
      <c r="C9" s="10" t="s">
        <v>18</v>
      </c>
      <c r="D9" s="10" t="s">
        <v>19</v>
      </c>
      <c r="E9" s="2"/>
      <c r="F9" s="11"/>
      <c r="G9" s="12">
        <f t="shared" si="0"/>
      </c>
      <c r="H9" s="2"/>
      <c r="I9" s="2"/>
      <c r="J9" s="11" t="s">
        <v>20</v>
      </c>
      <c r="K9" s="11"/>
      <c r="L9" s="13"/>
      <c r="M9" s="2"/>
      <c r="N9" s="2"/>
      <c r="O9" s="2"/>
      <c r="P9" s="2"/>
    </row>
    <row r="10" spans="2:16" ht="12.75">
      <c r="B10" s="3" t="s">
        <v>21</v>
      </c>
      <c r="C10" s="10" t="s">
        <v>22</v>
      </c>
      <c r="D10" s="10" t="s">
        <v>23</v>
      </c>
      <c r="E10" s="2"/>
      <c r="F10" s="11"/>
      <c r="G10" s="14">
        <f t="shared" si="0"/>
      </c>
      <c r="H10" s="2"/>
      <c r="I10" s="2"/>
      <c r="J10" s="11" t="s">
        <v>24</v>
      </c>
      <c r="K10" s="11"/>
      <c r="L10" s="13"/>
      <c r="M10" s="2"/>
      <c r="N10" s="2"/>
      <c r="O10" s="2"/>
      <c r="P10" s="2"/>
    </row>
    <row r="11" spans="2:16" ht="12.75">
      <c r="B11" s="3" t="s">
        <v>25</v>
      </c>
      <c r="C11" s="10" t="s">
        <v>26</v>
      </c>
      <c r="D11" s="10" t="s">
        <v>27</v>
      </c>
      <c r="E11" s="2"/>
      <c r="F11" s="11"/>
      <c r="G11" s="14">
        <f t="shared" si="0"/>
      </c>
      <c r="H11" s="2"/>
      <c r="I11" s="2"/>
      <c r="J11" s="12" t="s">
        <v>28</v>
      </c>
      <c r="K11" s="15">
        <f>IF(G21="","",(C10+C11+C13+C14+C15+C16+C17+C18)/C20)</f>
      </c>
      <c r="L11" s="13"/>
      <c r="M11" s="2"/>
      <c r="N11" s="2"/>
      <c r="O11" s="2"/>
      <c r="P11" s="2"/>
    </row>
    <row r="12" spans="2:16" ht="12.75">
      <c r="B12" s="3" t="s">
        <v>29</v>
      </c>
      <c r="C12" s="10" t="s">
        <v>30</v>
      </c>
      <c r="D12" s="10" t="s">
        <v>31</v>
      </c>
      <c r="E12" s="2"/>
      <c r="F12" s="11"/>
      <c r="G12" s="14">
        <f t="shared" si="0"/>
      </c>
      <c r="H12" s="2"/>
      <c r="I12" s="2"/>
      <c r="J12" s="16"/>
      <c r="K12" s="16"/>
      <c r="L12" s="17"/>
      <c r="M12" s="2"/>
      <c r="N12" s="2"/>
      <c r="O12" s="2"/>
      <c r="P12" s="2"/>
    </row>
    <row r="13" spans="2:16" ht="12.75">
      <c r="B13" s="3" t="s">
        <v>32</v>
      </c>
      <c r="C13" s="10" t="s">
        <v>33</v>
      </c>
      <c r="D13" s="10"/>
      <c r="E13" s="2"/>
      <c r="F13" s="11"/>
      <c r="G13" s="14">
        <f t="shared" si="0"/>
      </c>
      <c r="H13" s="2"/>
      <c r="I13" s="2"/>
      <c r="J13" s="18"/>
      <c r="K13" s="18"/>
      <c r="L13" s="19"/>
      <c r="M13" s="2"/>
      <c r="N13" s="2"/>
      <c r="O13" s="2"/>
      <c r="P13" s="2"/>
    </row>
    <row r="14" spans="2:16" ht="12.75">
      <c r="B14" s="3" t="s">
        <v>34</v>
      </c>
      <c r="C14" s="10" t="s">
        <v>35</v>
      </c>
      <c r="D14" s="10" t="s">
        <v>31</v>
      </c>
      <c r="E14" s="2"/>
      <c r="F14" s="11"/>
      <c r="G14" s="14">
        <f t="shared" si="0"/>
      </c>
      <c r="H14" s="2"/>
      <c r="I14" s="2"/>
      <c r="J14" s="18"/>
      <c r="K14" s="18"/>
      <c r="L14" s="18"/>
      <c r="M14" s="2"/>
      <c r="N14" s="2"/>
      <c r="O14" s="2"/>
      <c r="P14" s="2"/>
    </row>
    <row r="15" spans="2:16" ht="12.75">
      <c r="B15" s="3" t="s">
        <v>36</v>
      </c>
      <c r="C15" s="10" t="s">
        <v>37</v>
      </c>
      <c r="D15" s="10"/>
      <c r="E15" s="2"/>
      <c r="F15" s="11"/>
      <c r="G15" s="14">
        <f t="shared" si="0"/>
      </c>
      <c r="H15" s="2"/>
      <c r="I15" s="2"/>
      <c r="J15" s="18"/>
      <c r="K15" s="18"/>
      <c r="L15" s="18"/>
      <c r="M15" s="2"/>
      <c r="N15" s="2"/>
      <c r="O15" s="2"/>
      <c r="P15" s="2"/>
    </row>
    <row r="16" spans="2:16" ht="12.75">
      <c r="B16" s="3" t="s">
        <v>38</v>
      </c>
      <c r="C16" s="10" t="s">
        <v>31</v>
      </c>
      <c r="D16" s="10" t="s">
        <v>31</v>
      </c>
      <c r="E16" s="2"/>
      <c r="F16" s="11"/>
      <c r="G16" s="14">
        <f t="shared" si="0"/>
      </c>
      <c r="H16" s="2"/>
      <c r="I16" s="2"/>
      <c r="J16" s="11"/>
      <c r="K16" s="11"/>
      <c r="L16" s="11"/>
      <c r="M16" s="11"/>
      <c r="N16" s="2"/>
      <c r="O16" s="2"/>
      <c r="P16" s="2"/>
    </row>
    <row r="17" spans="2:16" ht="12.75">
      <c r="B17" s="3" t="s">
        <v>39</v>
      </c>
      <c r="C17" s="10" t="s">
        <v>40</v>
      </c>
      <c r="D17" s="10" t="s">
        <v>31</v>
      </c>
      <c r="E17" s="2"/>
      <c r="F17" s="11"/>
      <c r="G17" s="14">
        <f t="shared" si="0"/>
      </c>
      <c r="H17" s="2"/>
      <c r="I17" s="2"/>
      <c r="J17" s="11"/>
      <c r="K17" s="11"/>
      <c r="L17" s="11"/>
      <c r="M17" s="11"/>
      <c r="N17" s="2"/>
      <c r="O17" s="2"/>
      <c r="P17" s="2"/>
    </row>
    <row r="18" spans="2:16" ht="12.75">
      <c r="B18" s="3" t="s">
        <v>41</v>
      </c>
      <c r="C18" s="10" t="s">
        <v>31</v>
      </c>
      <c r="D18" s="10" t="s">
        <v>31</v>
      </c>
      <c r="E18" s="2"/>
      <c r="F18" s="11"/>
      <c r="G18" s="14">
        <f t="shared" si="0"/>
      </c>
      <c r="H18" s="2"/>
      <c r="I18" s="2"/>
      <c r="J18" s="11"/>
      <c r="K18" s="11"/>
      <c r="L18" s="11"/>
      <c r="M18" s="11"/>
      <c r="N18" s="2"/>
      <c r="O18" s="2"/>
      <c r="P18" s="2"/>
    </row>
    <row r="19" spans="2:16" ht="12.75">
      <c r="B19" s="3" t="s">
        <v>42</v>
      </c>
      <c r="C19" s="10" t="s">
        <v>31</v>
      </c>
      <c r="D19" s="10" t="s">
        <v>43</v>
      </c>
      <c r="E19" s="2"/>
      <c r="F19" s="11"/>
      <c r="G19" s="14">
        <f t="shared" si="0"/>
      </c>
      <c r="H19" s="2"/>
      <c r="I19" s="2"/>
      <c r="J19" s="11"/>
      <c r="K19" s="11"/>
      <c r="L19" s="11"/>
      <c r="M19" s="11"/>
      <c r="N19" s="2"/>
      <c r="O19" s="2"/>
      <c r="P19" s="2"/>
    </row>
    <row r="20" spans="2:16" ht="12.75">
      <c r="B20" s="20" t="s">
        <v>44</v>
      </c>
      <c r="C20" s="4" t="s">
        <v>45</v>
      </c>
      <c r="D20" s="4" t="s">
        <v>46</v>
      </c>
      <c r="E20" s="2" t="s">
        <v>8</v>
      </c>
      <c r="F20" s="2"/>
      <c r="G20" s="21">
        <f>IF(SUM(G7:G19)=0,"",SUM(G7:G19)/1000000)</f>
      </c>
      <c r="H20" s="2" t="s">
        <v>47</v>
      </c>
      <c r="I20" s="2"/>
      <c r="J20" s="11"/>
      <c r="K20" s="11"/>
      <c r="L20" s="11"/>
      <c r="M20" s="11"/>
      <c r="N20" s="2"/>
      <c r="O20" s="2"/>
      <c r="P20" s="2"/>
    </row>
    <row r="21" spans="2:16" ht="12.75" customHeight="1">
      <c r="B21" s="3" t="s">
        <v>48</v>
      </c>
      <c r="C21" s="10" t="s">
        <v>31</v>
      </c>
      <c r="D21" s="10" t="s">
        <v>31</v>
      </c>
      <c r="E21" s="128" t="s">
        <v>49</v>
      </c>
      <c r="F21" s="129"/>
      <c r="G21" s="22">
        <f>IF(G20="","",G20/C20*1000000)</f>
      </c>
      <c r="H21" s="18" t="s">
        <v>50</v>
      </c>
      <c r="I21" s="2"/>
      <c r="J21" s="11"/>
      <c r="K21" s="11"/>
      <c r="L21" s="11"/>
      <c r="M21" s="11"/>
      <c r="N21" s="2"/>
      <c r="O21" s="2"/>
      <c r="P21" s="2"/>
    </row>
    <row r="22" spans="2:16" ht="12.75">
      <c r="B22" s="3" t="s">
        <v>51</v>
      </c>
      <c r="C22" s="10" t="s">
        <v>31</v>
      </c>
      <c r="D22" s="10" t="s">
        <v>31</v>
      </c>
      <c r="E22" s="128"/>
      <c r="F22" s="129"/>
      <c r="G22" s="2"/>
      <c r="H22" s="2"/>
      <c r="I22" s="2"/>
      <c r="J22" s="11"/>
      <c r="K22" s="11"/>
      <c r="L22" s="11"/>
      <c r="M22" s="11"/>
      <c r="N22" s="2"/>
      <c r="O22" s="2"/>
      <c r="P22" s="2"/>
    </row>
    <row r="23" spans="2:16" ht="12.75">
      <c r="B23" s="20" t="s">
        <v>52</v>
      </c>
      <c r="C23" s="4" t="s">
        <v>45</v>
      </c>
      <c r="D23" s="4" t="s">
        <v>46</v>
      </c>
      <c r="E23" s="2"/>
      <c r="F23" s="2"/>
      <c r="G23" s="2"/>
      <c r="H23" s="2"/>
      <c r="I23" s="2"/>
      <c r="J23" s="11"/>
      <c r="K23" s="11"/>
      <c r="L23" s="11"/>
      <c r="M23" s="11"/>
      <c r="N23" s="2"/>
      <c r="O23" s="2"/>
      <c r="P23" s="2"/>
    </row>
    <row r="24" spans="2:16" ht="12.75">
      <c r="B24" s="3" t="s">
        <v>53</v>
      </c>
      <c r="C24" s="10" t="s">
        <v>54</v>
      </c>
      <c r="D24" s="10" t="s">
        <v>31</v>
      </c>
      <c r="E24" s="2"/>
      <c r="F24" s="2"/>
      <c r="G24" s="2"/>
      <c r="H24" s="2"/>
      <c r="I24" s="2"/>
      <c r="J24" s="11"/>
      <c r="K24" s="11"/>
      <c r="L24" s="11"/>
      <c r="M24" s="11"/>
      <c r="N24" s="2"/>
      <c r="O24" s="2"/>
      <c r="P24" s="2"/>
    </row>
    <row r="25" spans="2:16" ht="12.75">
      <c r="B25" s="20" t="s">
        <v>55</v>
      </c>
      <c r="C25" s="4" t="s">
        <v>56</v>
      </c>
      <c r="D25" s="4" t="s">
        <v>31</v>
      </c>
      <c r="E25" s="2"/>
      <c r="F25" s="2"/>
      <c r="G25" s="2"/>
      <c r="H25" s="2"/>
      <c r="I25" s="2"/>
      <c r="J25" s="11"/>
      <c r="K25" s="11"/>
      <c r="L25" s="11"/>
      <c r="M25" s="11"/>
      <c r="N25" s="2"/>
      <c r="O25" s="2"/>
      <c r="P25" s="2"/>
    </row>
    <row r="26" spans="2:16" ht="12.75">
      <c r="B26" s="3" t="s">
        <v>57</v>
      </c>
      <c r="C26" s="10" t="s">
        <v>31</v>
      </c>
      <c r="D26" s="10" t="s">
        <v>31</v>
      </c>
      <c r="E26" s="2"/>
      <c r="F26" s="2"/>
      <c r="G26" s="2"/>
      <c r="H26" s="2"/>
      <c r="I26" s="2"/>
      <c r="J26" s="11"/>
      <c r="K26" s="11"/>
      <c r="L26" s="11"/>
      <c r="M26" s="11"/>
      <c r="N26" s="2"/>
      <c r="O26" s="2"/>
      <c r="P26" s="2"/>
    </row>
    <row r="27" spans="2:16" ht="12.75">
      <c r="B27" s="3" t="s">
        <v>58</v>
      </c>
      <c r="C27" s="10" t="s">
        <v>56</v>
      </c>
      <c r="D27" s="10"/>
      <c r="E27" s="2"/>
      <c r="F27" s="2"/>
      <c r="G27" s="2"/>
      <c r="H27" s="2"/>
      <c r="I27" s="2"/>
      <c r="J27" s="11"/>
      <c r="K27" s="11"/>
      <c r="L27" s="11"/>
      <c r="M27" s="11"/>
      <c r="N27" s="2"/>
      <c r="O27" s="2"/>
      <c r="P27" s="2"/>
    </row>
    <row r="28" spans="2:16" ht="12.75">
      <c r="B28" s="20" t="s">
        <v>59</v>
      </c>
      <c r="C28" s="4" t="s">
        <v>60</v>
      </c>
      <c r="D28" s="4" t="s">
        <v>61</v>
      </c>
      <c r="E28" s="2"/>
      <c r="F28" s="2"/>
      <c r="G28" s="2"/>
      <c r="H28" s="2"/>
      <c r="I28" s="2"/>
      <c r="J28" s="11"/>
      <c r="K28" s="11"/>
      <c r="L28" s="11"/>
      <c r="M28" s="11"/>
      <c r="N28" s="2"/>
      <c r="O28" s="2"/>
      <c r="P28" s="2"/>
    </row>
    <row r="29" spans="2:16" ht="12.75">
      <c r="B29" s="3" t="s">
        <v>62</v>
      </c>
      <c r="C29" s="10" t="s">
        <v>63</v>
      </c>
      <c r="D29" s="10" t="s">
        <v>31</v>
      </c>
      <c r="E29" s="2" t="s">
        <v>64</v>
      </c>
      <c r="F29" s="2"/>
      <c r="G29" s="23">
        <f>C29/C23</f>
        <v>0.044973542640055535</v>
      </c>
      <c r="H29" s="2"/>
      <c r="I29" s="2"/>
      <c r="J29" s="2"/>
      <c r="K29" s="2"/>
      <c r="L29" s="2"/>
      <c r="M29" s="2"/>
      <c r="N29" s="2"/>
      <c r="O29" s="2"/>
      <c r="P29" s="2"/>
    </row>
    <row r="30" spans="2:16" ht="12.75">
      <c r="B30" s="20" t="s">
        <v>65</v>
      </c>
      <c r="C30" s="4" t="s">
        <v>66</v>
      </c>
      <c r="D30" s="4" t="s">
        <v>67</v>
      </c>
      <c r="E30" s="2"/>
      <c r="F30" s="2"/>
      <c r="G30" s="16"/>
      <c r="H30" s="2"/>
      <c r="I30" s="2"/>
      <c r="J30" s="2"/>
      <c r="K30" s="2"/>
      <c r="L30" s="2"/>
      <c r="M30" s="2"/>
      <c r="N30" s="2"/>
      <c r="O30" s="2"/>
      <c r="P30" s="2"/>
    </row>
    <row r="31" spans="2:16" ht="12.75">
      <c r="B31" s="3" t="s">
        <v>68</v>
      </c>
      <c r="C31" s="10" t="s">
        <v>69</v>
      </c>
      <c r="D31" s="10" t="s">
        <v>31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2.75" customHeight="1">
      <c r="B32" s="3" t="s">
        <v>70</v>
      </c>
      <c r="C32" s="10" t="s">
        <v>71</v>
      </c>
      <c r="D32" s="10" t="s">
        <v>31</v>
      </c>
      <c r="E32" s="128" t="s">
        <v>72</v>
      </c>
      <c r="F32" s="129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2.75">
      <c r="B33" s="3" t="s">
        <v>73</v>
      </c>
      <c r="C33" s="10" t="s">
        <v>74</v>
      </c>
      <c r="D33" s="10" t="s">
        <v>75</v>
      </c>
      <c r="E33" s="128"/>
      <c r="F33" s="129"/>
      <c r="G33" s="24" t="e">
        <f>IF(G29="","",G21/(1-G29))</f>
        <v>#VALUE!</v>
      </c>
      <c r="H33" s="2"/>
      <c r="I33" s="2"/>
      <c r="J33" s="2"/>
      <c r="K33" s="2"/>
      <c r="L33" s="2"/>
      <c r="M33" s="2"/>
      <c r="N33" s="2"/>
      <c r="O33" s="2"/>
      <c r="P33" s="2"/>
    </row>
    <row r="34" spans="2:16" ht="25.5">
      <c r="B34" s="3" t="s">
        <v>76</v>
      </c>
      <c r="C34" s="10" t="s">
        <v>77</v>
      </c>
      <c r="D34" s="10" t="s">
        <v>78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2.75">
      <c r="B35" s="3" t="s">
        <v>79</v>
      </c>
      <c r="C35" s="10" t="s">
        <v>80</v>
      </c>
      <c r="D35" s="10" t="s">
        <v>31</v>
      </c>
      <c r="E35" s="2"/>
      <c r="F35" s="2"/>
      <c r="G35" s="2" t="s">
        <v>81</v>
      </c>
      <c r="H35" s="11"/>
      <c r="I35" s="2"/>
      <c r="J35" s="2"/>
      <c r="K35" s="2"/>
      <c r="L35" s="2"/>
      <c r="M35" s="2"/>
      <c r="N35" s="2"/>
      <c r="O35" s="2"/>
      <c r="P35" s="2"/>
    </row>
    <row r="36" spans="2:16" ht="12.75">
      <c r="B36" s="3" t="s">
        <v>82</v>
      </c>
      <c r="C36" s="10" t="s">
        <v>31</v>
      </c>
      <c r="D36" s="10" t="s">
        <v>31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25.5" customHeight="1">
      <c r="B37" s="3" t="s">
        <v>83</v>
      </c>
      <c r="C37" s="10" t="s">
        <v>31</v>
      </c>
      <c r="D37" s="10" t="s">
        <v>31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25.5" customHeight="1">
      <c r="B38" s="126"/>
      <c r="C38" s="126"/>
      <c r="D38" s="1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sheetProtection/>
  <mergeCells count="5">
    <mergeCell ref="B38:D38"/>
    <mergeCell ref="B2:D2"/>
    <mergeCell ref="B3:D3"/>
    <mergeCell ref="E21:F22"/>
    <mergeCell ref="E32:F33"/>
  </mergeCells>
  <hyperlinks>
    <hyperlink ref="B1" location="master!A1" display="Return to Master Shee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3" width="0" style="0" hidden="1" customWidth="1"/>
    <col min="4" max="4" width="12.7109375" style="0" customWidth="1"/>
    <col min="5" max="13" width="0" style="0" hidden="1" customWidth="1"/>
    <col min="14" max="14" width="12.57421875" style="0" customWidth="1"/>
    <col min="15" max="15" width="11.00390625" style="0" customWidth="1"/>
    <col min="16" max="16" width="11.421875" style="0" customWidth="1"/>
    <col min="17" max="17" width="13.8515625" style="0" customWidth="1"/>
    <col min="18" max="18" width="3.8515625" style="0" customWidth="1"/>
    <col min="19" max="19" width="11.00390625" style="0" customWidth="1"/>
    <col min="20" max="20" width="12.00390625" style="0" customWidth="1"/>
    <col min="21" max="21" width="11.28125" style="0" customWidth="1"/>
  </cols>
  <sheetData>
    <row r="1" ht="12.75">
      <c r="A1" s="1" t="s">
        <v>183</v>
      </c>
    </row>
    <row r="3" ht="15.75">
      <c r="A3" s="83" t="s">
        <v>173</v>
      </c>
    </row>
    <row r="7" spans="1:17" ht="18" customHeight="1">
      <c r="A7" s="104" t="s">
        <v>164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9" ht="21" customHeight="1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109" t="s">
        <v>170</v>
      </c>
      <c r="P8" s="109"/>
      <c r="Q8" s="109"/>
      <c r="S8" s="84"/>
    </row>
    <row r="9" spans="1:21" ht="63.75" thickTop="1">
      <c r="A9" s="65"/>
      <c r="B9" s="55" t="s">
        <v>119</v>
      </c>
      <c r="C9" s="107" t="s">
        <v>121</v>
      </c>
      <c r="D9" s="56" t="s">
        <v>166</v>
      </c>
      <c r="E9" s="61" t="s">
        <v>125</v>
      </c>
      <c r="F9" s="50" t="s">
        <v>126</v>
      </c>
      <c r="G9" s="108" t="s">
        <v>128</v>
      </c>
      <c r="H9" s="50" t="s">
        <v>129</v>
      </c>
      <c r="I9" s="50" t="s">
        <v>131</v>
      </c>
      <c r="J9" s="50" t="s">
        <v>134</v>
      </c>
      <c r="K9" s="50" t="s">
        <v>124</v>
      </c>
      <c r="L9" s="50" t="s">
        <v>136</v>
      </c>
      <c r="M9" s="52" t="s">
        <v>134</v>
      </c>
      <c r="N9" s="54"/>
      <c r="O9" s="55" t="s">
        <v>167</v>
      </c>
      <c r="P9" s="55" t="s">
        <v>168</v>
      </c>
      <c r="Q9" s="56" t="s">
        <v>169</v>
      </c>
      <c r="S9" s="130" t="s">
        <v>174</v>
      </c>
      <c r="T9" s="108" t="s">
        <v>175</v>
      </c>
      <c r="U9" s="108"/>
    </row>
    <row r="10" spans="1:21" ht="31.5">
      <c r="A10" s="66" t="s">
        <v>145</v>
      </c>
      <c r="B10" s="50" t="s">
        <v>120</v>
      </c>
      <c r="C10" s="108"/>
      <c r="D10" s="67" t="s">
        <v>172</v>
      </c>
      <c r="E10" s="61" t="s">
        <v>123</v>
      </c>
      <c r="F10" s="50" t="s">
        <v>127</v>
      </c>
      <c r="G10" s="108"/>
      <c r="H10" s="50" t="s">
        <v>130</v>
      </c>
      <c r="I10" s="50" t="s">
        <v>132</v>
      </c>
      <c r="J10" s="50" t="s">
        <v>131</v>
      </c>
      <c r="K10" s="50" t="s">
        <v>135</v>
      </c>
      <c r="L10" s="50" t="s">
        <v>128</v>
      </c>
      <c r="M10" s="52" t="s">
        <v>138</v>
      </c>
      <c r="N10" s="68" t="s">
        <v>147</v>
      </c>
      <c r="O10" s="69" t="s">
        <v>147</v>
      </c>
      <c r="P10" s="69" t="s">
        <v>147</v>
      </c>
      <c r="Q10" s="67" t="s">
        <v>147</v>
      </c>
      <c r="S10" s="69" t="s">
        <v>147</v>
      </c>
      <c r="T10" s="69" t="s">
        <v>176</v>
      </c>
      <c r="U10" s="69" t="s">
        <v>147</v>
      </c>
    </row>
    <row r="11" spans="1:21" ht="31.5" hidden="1">
      <c r="A11" s="63" t="s">
        <v>148</v>
      </c>
      <c r="B11" s="70"/>
      <c r="C11" s="108"/>
      <c r="D11" s="58">
        <v>0</v>
      </c>
      <c r="E11" s="61" t="s">
        <v>124</v>
      </c>
      <c r="F11" s="70"/>
      <c r="G11" s="108"/>
      <c r="H11" s="70"/>
      <c r="I11" s="50" t="s">
        <v>133</v>
      </c>
      <c r="J11" s="70"/>
      <c r="K11" s="70"/>
      <c r="L11" s="50" t="s">
        <v>137</v>
      </c>
      <c r="M11" s="52" t="s">
        <v>139</v>
      </c>
      <c r="N11" s="57"/>
      <c r="O11" s="51">
        <v>380185</v>
      </c>
      <c r="P11" s="51">
        <v>465388</v>
      </c>
      <c r="Q11" s="58">
        <v>79029</v>
      </c>
      <c r="S11" s="131"/>
      <c r="T11" s="132"/>
      <c r="U11" s="132"/>
    </row>
    <row r="12" spans="1:21" ht="31.5" hidden="1">
      <c r="A12" s="63" t="s">
        <v>149</v>
      </c>
      <c r="B12" s="70"/>
      <c r="C12" s="108"/>
      <c r="D12" s="58">
        <v>0</v>
      </c>
      <c r="E12" s="71"/>
      <c r="F12" s="70"/>
      <c r="G12" s="108"/>
      <c r="H12" s="70"/>
      <c r="I12" s="70"/>
      <c r="J12" s="70"/>
      <c r="K12" s="70"/>
      <c r="L12" s="70"/>
      <c r="M12" s="72"/>
      <c r="N12" s="57"/>
      <c r="O12" s="51">
        <v>2998</v>
      </c>
      <c r="P12" s="51">
        <v>0</v>
      </c>
      <c r="Q12" s="58">
        <v>0</v>
      </c>
      <c r="S12" s="131"/>
      <c r="T12" s="132"/>
      <c r="U12" s="132"/>
    </row>
    <row r="13" spans="1:21" ht="15.75" hidden="1">
      <c r="A13" s="63" t="s">
        <v>48</v>
      </c>
      <c r="B13" s="69" t="s">
        <v>146</v>
      </c>
      <c r="C13" s="69" t="s">
        <v>146</v>
      </c>
      <c r="D13" s="58">
        <v>123176</v>
      </c>
      <c r="E13" s="73" t="s">
        <v>146</v>
      </c>
      <c r="F13" s="69" t="s">
        <v>146</v>
      </c>
      <c r="G13" s="69" t="s">
        <v>146</v>
      </c>
      <c r="H13" s="69" t="s">
        <v>146</v>
      </c>
      <c r="I13" s="69" t="s">
        <v>146</v>
      </c>
      <c r="J13" s="69" t="s">
        <v>146</v>
      </c>
      <c r="K13" s="69" t="s">
        <v>146</v>
      </c>
      <c r="L13" s="69" t="s">
        <v>146</v>
      </c>
      <c r="M13" s="74" t="s">
        <v>147</v>
      </c>
      <c r="N13" s="57"/>
      <c r="O13" s="51">
        <v>0</v>
      </c>
      <c r="P13" s="51">
        <v>0</v>
      </c>
      <c r="Q13" s="58">
        <v>0</v>
      </c>
      <c r="S13" s="131"/>
      <c r="T13" s="132"/>
      <c r="U13" s="132"/>
    </row>
    <row r="14" spans="1:21" ht="15.75" hidden="1">
      <c r="A14" s="63" t="s">
        <v>51</v>
      </c>
      <c r="B14" s="51">
        <v>0</v>
      </c>
      <c r="C14" s="51">
        <v>0</v>
      </c>
      <c r="D14" s="58">
        <v>-4</v>
      </c>
      <c r="E14" s="62">
        <v>0</v>
      </c>
      <c r="F14" s="51">
        <v>0</v>
      </c>
      <c r="G14" s="51">
        <v>0</v>
      </c>
      <c r="H14" s="51">
        <v>0</v>
      </c>
      <c r="I14" s="51">
        <v>44437</v>
      </c>
      <c r="J14" s="51">
        <v>0</v>
      </c>
      <c r="K14" s="51">
        <v>958</v>
      </c>
      <c r="L14" s="51">
        <v>0</v>
      </c>
      <c r="M14" s="53">
        <v>0</v>
      </c>
      <c r="N14" s="57"/>
      <c r="O14" s="51">
        <v>0</v>
      </c>
      <c r="P14" s="51">
        <v>0</v>
      </c>
      <c r="Q14" s="58">
        <v>0</v>
      </c>
      <c r="S14" s="131"/>
      <c r="T14" s="132"/>
      <c r="U14" s="132"/>
    </row>
    <row r="15" spans="1:21" ht="15.75" hidden="1">
      <c r="A15" s="63" t="s">
        <v>150</v>
      </c>
      <c r="B15" s="51">
        <v>0</v>
      </c>
      <c r="C15" s="51">
        <v>0</v>
      </c>
      <c r="D15" s="58">
        <v>0</v>
      </c>
      <c r="E15" s="62">
        <v>0</v>
      </c>
      <c r="F15" s="51">
        <v>0</v>
      </c>
      <c r="G15" s="51">
        <v>0</v>
      </c>
      <c r="H15" s="51">
        <v>0</v>
      </c>
      <c r="I15" s="51">
        <v>319</v>
      </c>
      <c r="J15" s="51">
        <v>0</v>
      </c>
      <c r="K15" s="51">
        <v>5</v>
      </c>
      <c r="L15" s="51">
        <v>0</v>
      </c>
      <c r="M15" s="53">
        <v>0</v>
      </c>
      <c r="N15" s="57"/>
      <c r="O15" s="51">
        <v>0</v>
      </c>
      <c r="P15" s="51">
        <v>0</v>
      </c>
      <c r="Q15" s="58">
        <v>0</v>
      </c>
      <c r="S15" s="131"/>
      <c r="T15" s="132"/>
      <c r="U15" s="132"/>
    </row>
    <row r="16" spans="1:21" ht="15.75" hidden="1">
      <c r="A16" s="63" t="s">
        <v>52</v>
      </c>
      <c r="B16" s="51">
        <v>5612</v>
      </c>
      <c r="C16" s="51">
        <v>58199</v>
      </c>
      <c r="D16" s="58">
        <v>123172</v>
      </c>
      <c r="E16" s="62">
        <v>0</v>
      </c>
      <c r="F16" s="51">
        <v>0</v>
      </c>
      <c r="G16" s="51">
        <v>0</v>
      </c>
      <c r="H16" s="51">
        <v>0</v>
      </c>
      <c r="I16" s="51">
        <v>1999</v>
      </c>
      <c r="J16" s="51">
        <v>0</v>
      </c>
      <c r="K16" s="51">
        <v>144</v>
      </c>
      <c r="L16" s="51">
        <v>0</v>
      </c>
      <c r="M16" s="53">
        <v>0</v>
      </c>
      <c r="N16" s="57"/>
      <c r="O16" s="51">
        <v>383183</v>
      </c>
      <c r="P16" s="51">
        <v>465388</v>
      </c>
      <c r="Q16" s="58">
        <v>79029</v>
      </c>
      <c r="S16" s="131"/>
      <c r="T16" s="132"/>
      <c r="U16" s="132"/>
    </row>
    <row r="17" spans="1:21" ht="31.5" hidden="1">
      <c r="A17" s="63" t="s">
        <v>53</v>
      </c>
      <c r="B17" s="51">
        <v>0</v>
      </c>
      <c r="C17" s="51">
        <v>0</v>
      </c>
      <c r="D17" s="58">
        <v>-3109</v>
      </c>
      <c r="E17" s="62">
        <v>0</v>
      </c>
      <c r="F17" s="51">
        <v>0</v>
      </c>
      <c r="G17" s="51">
        <v>0</v>
      </c>
      <c r="H17" s="51">
        <v>0</v>
      </c>
      <c r="I17" s="51">
        <v>-1382</v>
      </c>
      <c r="J17" s="51">
        <v>0</v>
      </c>
      <c r="K17" s="51">
        <v>0</v>
      </c>
      <c r="L17" s="51">
        <v>0</v>
      </c>
      <c r="M17" s="53">
        <v>0</v>
      </c>
      <c r="N17" s="57"/>
      <c r="O17" s="51">
        <v>0</v>
      </c>
      <c r="P17" s="51">
        <v>-1</v>
      </c>
      <c r="Q17" s="58">
        <v>1</v>
      </c>
      <c r="S17" s="131"/>
      <c r="T17" s="132"/>
      <c r="U17" s="132"/>
    </row>
    <row r="18" spans="1:21" ht="31.5">
      <c r="A18" s="63" t="s">
        <v>151</v>
      </c>
      <c r="B18" s="51">
        <v>0</v>
      </c>
      <c r="C18" s="51">
        <v>0</v>
      </c>
      <c r="D18" s="58">
        <v>101305</v>
      </c>
      <c r="E18" s="62">
        <v>0</v>
      </c>
      <c r="F18" s="51">
        <v>0</v>
      </c>
      <c r="G18" s="51">
        <v>0</v>
      </c>
      <c r="H18" s="51">
        <v>0</v>
      </c>
      <c r="I18" s="51">
        <v>113</v>
      </c>
      <c r="J18" s="51">
        <v>0</v>
      </c>
      <c r="K18" s="51">
        <v>0</v>
      </c>
      <c r="L18" s="51">
        <v>0</v>
      </c>
      <c r="M18" s="53">
        <v>0</v>
      </c>
      <c r="N18" s="59">
        <f>D18*29.3076</f>
        <v>2969006.418</v>
      </c>
      <c r="O18" s="51">
        <v>79643</v>
      </c>
      <c r="P18" s="51">
        <v>224498</v>
      </c>
      <c r="Q18" s="58">
        <v>27639</v>
      </c>
      <c r="S18" s="133"/>
      <c r="T18" s="132"/>
      <c r="U18" s="132"/>
    </row>
    <row r="19" spans="1:21" ht="15.75">
      <c r="A19" s="63" t="s">
        <v>57</v>
      </c>
      <c r="B19" s="51">
        <v>5612</v>
      </c>
      <c r="C19" s="51">
        <v>58199</v>
      </c>
      <c r="D19" s="58">
        <v>94324</v>
      </c>
      <c r="E19" s="62">
        <v>0</v>
      </c>
      <c r="F19" s="51">
        <v>0</v>
      </c>
      <c r="G19" s="51">
        <v>0</v>
      </c>
      <c r="H19" s="51">
        <v>0</v>
      </c>
      <c r="I19" s="51">
        <v>45486</v>
      </c>
      <c r="J19" s="51">
        <v>0</v>
      </c>
      <c r="K19" s="51">
        <v>1107</v>
      </c>
      <c r="L19" s="51">
        <v>0</v>
      </c>
      <c r="M19" s="53">
        <v>0</v>
      </c>
      <c r="N19" s="59">
        <f>D19*29.3076</f>
        <v>2764410.0624</v>
      </c>
      <c r="O19" s="51">
        <v>79643</v>
      </c>
      <c r="P19" s="51">
        <v>224498</v>
      </c>
      <c r="Q19" s="58">
        <v>27639</v>
      </c>
      <c r="S19" s="133">
        <f>SUM(N19:Q19)</f>
        <v>3096190.0624</v>
      </c>
      <c r="T19" s="134" t="s">
        <v>10</v>
      </c>
      <c r="U19" s="132">
        <f>T19*3.6</f>
        <v>1118865.6</v>
      </c>
    </row>
    <row r="20" spans="1:17" ht="15.75">
      <c r="A20" s="63" t="s">
        <v>152</v>
      </c>
      <c r="B20" s="51">
        <v>-1</v>
      </c>
      <c r="C20" s="51">
        <v>576</v>
      </c>
      <c r="D20" s="58">
        <v>0</v>
      </c>
      <c r="E20" s="62">
        <v>0</v>
      </c>
      <c r="F20" s="51">
        <v>0</v>
      </c>
      <c r="G20" s="51">
        <v>0</v>
      </c>
      <c r="H20" s="51">
        <v>0</v>
      </c>
      <c r="I20" s="51">
        <v>20</v>
      </c>
      <c r="J20" s="51">
        <v>0</v>
      </c>
      <c r="K20" s="51">
        <v>-4</v>
      </c>
      <c r="L20" s="51">
        <v>0</v>
      </c>
      <c r="M20" s="53">
        <v>0</v>
      </c>
      <c r="N20" s="59">
        <f>D20*29.3076</f>
        <v>0</v>
      </c>
      <c r="O20" s="51">
        <v>0</v>
      </c>
      <c r="P20" s="51">
        <v>0</v>
      </c>
      <c r="Q20" s="58">
        <v>0</v>
      </c>
    </row>
    <row r="21" spans="1:17" ht="16.5" thickBot="1">
      <c r="A21" s="75" t="s">
        <v>58</v>
      </c>
      <c r="B21" s="64">
        <v>5611</v>
      </c>
      <c r="C21" s="64">
        <v>58775</v>
      </c>
      <c r="D21" s="76">
        <v>24</v>
      </c>
      <c r="E21" s="62">
        <v>0</v>
      </c>
      <c r="F21" s="51">
        <v>0</v>
      </c>
      <c r="G21" s="51">
        <v>0</v>
      </c>
      <c r="H21" s="51">
        <v>0</v>
      </c>
      <c r="I21" s="51">
        <v>33427</v>
      </c>
      <c r="J21" s="51">
        <v>0</v>
      </c>
      <c r="K21" s="51">
        <v>0</v>
      </c>
      <c r="L21" s="51">
        <v>0</v>
      </c>
      <c r="M21" s="53">
        <v>0</v>
      </c>
      <c r="N21" s="60">
        <f>D21*29.3076</f>
        <v>703.3824</v>
      </c>
      <c r="O21" s="64">
        <v>0</v>
      </c>
      <c r="P21" s="64">
        <v>0</v>
      </c>
      <c r="Q21" s="76">
        <v>0</v>
      </c>
    </row>
    <row r="22" spans="1:17" ht="32.25" hidden="1" thickTop="1">
      <c r="A22" s="77" t="s">
        <v>153</v>
      </c>
      <c r="B22" s="78">
        <v>0</v>
      </c>
      <c r="C22" s="78">
        <v>0</v>
      </c>
      <c r="D22" s="78">
        <v>6957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/>
      <c r="O22" s="78">
        <v>0</v>
      </c>
      <c r="P22" s="78">
        <v>0</v>
      </c>
      <c r="Q22" s="78">
        <v>0</v>
      </c>
    </row>
    <row r="23" spans="1:17" ht="16.5" hidden="1" thickTop="1">
      <c r="A23" s="44" t="s">
        <v>154</v>
      </c>
      <c r="B23" s="48">
        <v>0</v>
      </c>
      <c r="C23" s="48">
        <v>0</v>
      </c>
      <c r="D23" s="48">
        <v>284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/>
      <c r="O23" s="48">
        <v>45572</v>
      </c>
      <c r="P23" s="48">
        <v>62050</v>
      </c>
      <c r="Q23" s="48">
        <v>2751</v>
      </c>
    </row>
    <row r="24" spans="1:17" ht="32.25" hidden="1" thickTop="1">
      <c r="A24" s="44" t="s">
        <v>62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/>
      <c r="O24" s="48">
        <v>0</v>
      </c>
      <c r="P24" s="48">
        <v>0</v>
      </c>
      <c r="Q24" s="48">
        <v>0</v>
      </c>
    </row>
    <row r="25" spans="1:17" ht="32.25" hidden="1" thickTop="1">
      <c r="A25" s="44" t="s">
        <v>65</v>
      </c>
      <c r="B25" s="48">
        <v>5611</v>
      </c>
      <c r="C25" s="48">
        <v>58775</v>
      </c>
      <c r="D25" s="48">
        <v>18474</v>
      </c>
      <c r="E25" s="48">
        <v>0</v>
      </c>
      <c r="F25" s="48">
        <v>0</v>
      </c>
      <c r="G25" s="48">
        <v>0</v>
      </c>
      <c r="H25" s="48">
        <v>0</v>
      </c>
      <c r="I25" s="48">
        <v>33427</v>
      </c>
      <c r="J25" s="48">
        <v>0</v>
      </c>
      <c r="K25" s="48">
        <v>0</v>
      </c>
      <c r="L25" s="48">
        <v>0</v>
      </c>
      <c r="M25" s="48">
        <v>0</v>
      </c>
      <c r="N25" s="48"/>
      <c r="O25" s="48">
        <v>257968</v>
      </c>
      <c r="P25" s="48">
        <v>178839</v>
      </c>
      <c r="Q25" s="48">
        <v>48640</v>
      </c>
    </row>
    <row r="26" spans="1:17" ht="16.5" hidden="1" thickTop="1">
      <c r="A26" s="44" t="s">
        <v>155</v>
      </c>
      <c r="B26" s="48">
        <v>0</v>
      </c>
      <c r="C26" s="48">
        <v>0</v>
      </c>
      <c r="D26" s="48">
        <v>17561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/>
      <c r="O26" s="48">
        <v>257776</v>
      </c>
      <c r="P26" s="48">
        <v>178839</v>
      </c>
      <c r="Q26" s="48">
        <v>48640</v>
      </c>
    </row>
    <row r="27" spans="1:17" ht="16.5" hidden="1" thickTop="1">
      <c r="A27" s="44" t="s">
        <v>156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/>
      <c r="O27" s="48">
        <v>0</v>
      </c>
      <c r="P27" s="48">
        <v>0</v>
      </c>
      <c r="Q27" s="48">
        <v>0</v>
      </c>
    </row>
    <row r="28" spans="1:17" ht="16.5" hidden="1" thickTop="1">
      <c r="A28" s="44" t="s">
        <v>157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12079</v>
      </c>
      <c r="J28" s="48">
        <v>0</v>
      </c>
      <c r="K28" s="48">
        <v>1103</v>
      </c>
      <c r="L28" s="48">
        <v>0</v>
      </c>
      <c r="M28" s="48">
        <v>0</v>
      </c>
      <c r="N28" s="48"/>
      <c r="O28" s="48">
        <v>0</v>
      </c>
      <c r="P28" s="48">
        <v>0</v>
      </c>
      <c r="Q28" s="48">
        <v>0</v>
      </c>
    </row>
    <row r="29" spans="1:17" ht="32.25" hidden="1" thickTop="1">
      <c r="A29" s="44" t="s">
        <v>76</v>
      </c>
      <c r="B29" s="48">
        <v>0</v>
      </c>
      <c r="C29" s="48">
        <v>0</v>
      </c>
      <c r="D29" s="48">
        <v>913</v>
      </c>
      <c r="E29" s="48">
        <v>0</v>
      </c>
      <c r="F29" s="48">
        <v>0</v>
      </c>
      <c r="G29" s="48">
        <v>0</v>
      </c>
      <c r="H29" s="48">
        <v>0</v>
      </c>
      <c r="I29" s="48">
        <v>11994</v>
      </c>
      <c r="J29" s="48">
        <v>0</v>
      </c>
      <c r="K29" s="48">
        <v>641</v>
      </c>
      <c r="L29" s="48">
        <v>0</v>
      </c>
      <c r="M29" s="48">
        <v>0</v>
      </c>
      <c r="N29" s="48"/>
      <c r="O29" s="48">
        <v>0</v>
      </c>
      <c r="P29" s="48">
        <v>0</v>
      </c>
      <c r="Q29" s="48">
        <v>0</v>
      </c>
    </row>
    <row r="30" spans="1:17" ht="32.25" hidden="1" thickTop="1">
      <c r="A30" s="44" t="s">
        <v>158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/>
      <c r="O30" s="48">
        <v>0</v>
      </c>
      <c r="P30" s="48">
        <v>0</v>
      </c>
      <c r="Q30" s="48">
        <v>0</v>
      </c>
    </row>
    <row r="31" spans="1:17" ht="16.5" hidden="1" thickTop="1">
      <c r="A31" s="44" t="s">
        <v>82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/>
      <c r="O31" s="48">
        <v>0</v>
      </c>
      <c r="P31" s="48">
        <v>0</v>
      </c>
      <c r="Q31" s="48">
        <v>0</v>
      </c>
    </row>
    <row r="32" spans="1:17" ht="32.25" hidden="1" thickTop="1">
      <c r="A32" s="44" t="s">
        <v>83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85</v>
      </c>
      <c r="J32" s="48">
        <v>0</v>
      </c>
      <c r="K32" s="48">
        <v>0</v>
      </c>
      <c r="L32" s="48">
        <v>0</v>
      </c>
      <c r="M32" s="48">
        <v>0</v>
      </c>
      <c r="N32" s="48"/>
      <c r="O32" s="48">
        <v>0</v>
      </c>
      <c r="P32" s="48">
        <v>0</v>
      </c>
      <c r="Q32" s="48">
        <v>0</v>
      </c>
    </row>
    <row r="33" spans="1:17" ht="16.5" hidden="1" thickTop="1">
      <c r="A33" s="44" t="s">
        <v>159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/>
      <c r="O33" s="48">
        <v>192</v>
      </c>
      <c r="P33" s="48">
        <v>0</v>
      </c>
      <c r="Q33" s="48">
        <v>0</v>
      </c>
    </row>
    <row r="34" spans="1:17" ht="16.5" hidden="1" thickTop="1">
      <c r="A34" s="79" t="s">
        <v>160</v>
      </c>
      <c r="B34" s="48">
        <v>0</v>
      </c>
      <c r="C34" s="48">
        <v>0</v>
      </c>
      <c r="D34" s="105" t="s">
        <v>31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80"/>
      <c r="O34" s="105" t="s">
        <v>165</v>
      </c>
      <c r="P34" s="105" t="s">
        <v>31</v>
      </c>
      <c r="Q34" s="105" t="s">
        <v>31</v>
      </c>
    </row>
    <row r="35" spans="1:17" ht="32.25" hidden="1" thickTop="1">
      <c r="A35" s="81" t="s">
        <v>161</v>
      </c>
      <c r="B35" s="48">
        <v>0</v>
      </c>
      <c r="C35" s="48">
        <v>0</v>
      </c>
      <c r="D35" s="106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82"/>
      <c r="O35" s="106"/>
      <c r="P35" s="106"/>
      <c r="Q35" s="106"/>
    </row>
    <row r="36" spans="1:22" ht="16.5" thickTop="1">
      <c r="A36" s="83" t="s">
        <v>171</v>
      </c>
      <c r="B36" s="81"/>
      <c r="C36" s="81"/>
      <c r="D36" s="83"/>
      <c r="E36" s="81"/>
      <c r="F36" s="81"/>
      <c r="G36" s="81"/>
      <c r="H36" s="81"/>
      <c r="I36" s="81"/>
      <c r="J36" s="81"/>
      <c r="K36" s="81"/>
      <c r="L36" s="81"/>
      <c r="M36" s="81"/>
      <c r="N36" s="83"/>
      <c r="O36" s="83"/>
      <c r="P36" s="83"/>
      <c r="Q36" s="83"/>
      <c r="S36" s="132" t="s">
        <v>177</v>
      </c>
      <c r="T36" s="132"/>
      <c r="U36" s="132"/>
      <c r="V36" s="135">
        <f>U19/S19</f>
        <v>0.361368513382772</v>
      </c>
    </row>
    <row r="37" spans="2:22" ht="12.75">
      <c r="B37" s="26"/>
      <c r="C37" s="26"/>
      <c r="E37" s="26"/>
      <c r="F37" s="26"/>
      <c r="G37" s="26"/>
      <c r="H37" s="26"/>
      <c r="I37" s="26"/>
      <c r="J37" s="26"/>
      <c r="K37" s="26"/>
      <c r="L37" s="26"/>
      <c r="M37" s="26"/>
      <c r="S37" s="136" t="s">
        <v>179</v>
      </c>
      <c r="T37" s="136"/>
      <c r="U37" s="136"/>
      <c r="V37" s="135">
        <v>0.045</v>
      </c>
    </row>
    <row r="38" spans="2:22" ht="12.75" customHeight="1">
      <c r="B38" s="25"/>
      <c r="C38" s="25"/>
      <c r="E38" s="25"/>
      <c r="F38" s="25"/>
      <c r="G38" s="25"/>
      <c r="H38" s="25"/>
      <c r="I38" s="25"/>
      <c r="J38" s="25"/>
      <c r="K38" s="25"/>
      <c r="L38" s="25"/>
      <c r="M38" s="25"/>
      <c r="S38" s="137" t="s">
        <v>178</v>
      </c>
      <c r="T38" s="137"/>
      <c r="U38" s="137"/>
      <c r="V38" s="132"/>
    </row>
    <row r="39" spans="19:22" ht="12.75">
      <c r="S39" s="137"/>
      <c r="T39" s="137"/>
      <c r="U39" s="137"/>
      <c r="V39" s="135">
        <f>V36*(1-V37)</f>
        <v>0.34510693028054723</v>
      </c>
    </row>
    <row r="40" spans="19:22" ht="12.75">
      <c r="S40" s="137"/>
      <c r="T40" s="137"/>
      <c r="U40" s="137"/>
      <c r="V40" s="132"/>
    </row>
    <row r="43" spans="1:16" ht="12.75">
      <c r="A43" s="132" t="s">
        <v>184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8">
        <f>0.32*1000</f>
        <v>320</v>
      </c>
      <c r="P43" s="139" t="s">
        <v>50</v>
      </c>
    </row>
    <row r="44" spans="1:16" ht="12.75">
      <c r="A44" s="132" t="s">
        <v>185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0">
        <f>O43/V39</f>
        <v>927.2488377438926</v>
      </c>
      <c r="P44" s="139" t="s">
        <v>50</v>
      </c>
    </row>
  </sheetData>
  <mergeCells count="11">
    <mergeCell ref="T9:U9"/>
    <mergeCell ref="S38:U40"/>
    <mergeCell ref="Q34:Q35"/>
    <mergeCell ref="S37:U37"/>
    <mergeCell ref="A7:Q7"/>
    <mergeCell ref="O34:O35"/>
    <mergeCell ref="P34:P35"/>
    <mergeCell ref="C9:C12"/>
    <mergeCell ref="G9:G12"/>
    <mergeCell ref="D34:D35"/>
    <mergeCell ref="O8:Q8"/>
  </mergeCells>
  <hyperlinks>
    <hyperlink ref="A1" location="master!A1" display="Return to Master Sheet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Tovey</dc:creator>
  <cp:keywords/>
  <dc:description/>
  <cp:lastModifiedBy>Tovey</cp:lastModifiedBy>
  <dcterms:created xsi:type="dcterms:W3CDTF">2010-03-01T20:30:21Z</dcterms:created>
  <dcterms:modified xsi:type="dcterms:W3CDTF">2010-03-19T23:32:54Z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