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975" activeTab="0"/>
  </bookViews>
  <sheets>
    <sheet name="Table 1.1.4" sheetId="1" r:id="rId1"/>
  </sheets>
  <externalReferences>
    <externalReference r:id="rId4"/>
    <externalReference r:id="rId5"/>
  </externalReferences>
  <definedNames>
    <definedName name="_xlnm.Print_Area" localSheetId="0">'Table 1.1.4'!$A$1:$E$83</definedName>
    <definedName name="_xlnm.Print_Titles">'C:\tEACHING\mba\dukes\chapter1\[dukes1_1_4.xls]oil_long_term'!$A:$A,'C:\tEACHING\mba\dukes\chapter1\[dukes1_1_4.xls]oil_long_term'!$1:$11</definedName>
    <definedName name="vvvvv">'[2]modelled 3.1.3'!$A:$B,'[2]modelled 3.1.3'!$1:$8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<sst xmlns="http://schemas.openxmlformats.org/spreadsheetml/2006/main" count="73" uniqueCount="50">
  <si>
    <t>Million tonnes of</t>
  </si>
  <si>
    <t>£ billion</t>
  </si>
  <si>
    <t>(1)  See paragraphs 1.1.8 to 1.1.13.</t>
  </si>
  <si>
    <r>
      <t>oil equivalent</t>
    </r>
    <r>
      <rPr>
        <i/>
        <sz val="8.5"/>
        <rFont val="Arial"/>
        <family val="2"/>
      </rPr>
      <t xml:space="preserve"> </t>
    </r>
  </si>
  <si>
    <t>Data for previous years from earlier issues of DUKES</t>
  </si>
  <si>
    <t>TWH</t>
  </si>
  <si>
    <t>Million Tonnes</t>
  </si>
  <si>
    <t>Key Energy and Economic Statistics for UK</t>
  </si>
  <si>
    <t>Total Gas Consumption (5)</t>
  </si>
  <si>
    <t>Total Oil Consumption (6)</t>
  </si>
  <si>
    <t>Total Coal Consumption (7)</t>
  </si>
  <si>
    <t>billion Therms</t>
  </si>
  <si>
    <t>Conversion Factors</t>
  </si>
  <si>
    <t>1 toe</t>
  </si>
  <si>
    <t>1 tce</t>
  </si>
  <si>
    <t>1 kWh</t>
  </si>
  <si>
    <t>1 Therm</t>
  </si>
  <si>
    <t>GJ</t>
  </si>
  <si>
    <t>MJ</t>
  </si>
  <si>
    <t>Total electricity consumption(4)</t>
  </si>
  <si>
    <t xml:space="preserve">Gross domestic product </t>
  </si>
  <si>
    <t>Total Energy Consumption (temperature corrected)</t>
  </si>
  <si>
    <t>Electricity</t>
  </si>
  <si>
    <t>PJ</t>
  </si>
  <si>
    <t>Gas</t>
  </si>
  <si>
    <t>Oil</t>
  </si>
  <si>
    <t>Coal</t>
  </si>
  <si>
    <t>Total</t>
  </si>
  <si>
    <t>MJ/£</t>
  </si>
  <si>
    <t>(6) Oil from DUKES Table  Table 3.1.2 - however data prior to 1970 needs checking</t>
  </si>
  <si>
    <t>Year</t>
  </si>
  <si>
    <t>Overall Energy Ratio</t>
  </si>
  <si>
    <t>Electricity Energy Ratio</t>
  </si>
  <si>
    <t>(3)  GDP revised to be at 2005 prices 1970 onwards.   Prior to 1970 values have been adjusted to allow for change in baseline year from 2002 to 2005</t>
  </si>
  <si>
    <r>
      <t xml:space="preserve"> (2005 £)</t>
    </r>
    <r>
      <rPr>
        <i/>
        <sz val="8.5"/>
        <rFont val="Arial"/>
        <family val="2"/>
      </rPr>
      <t>(3)</t>
    </r>
  </si>
  <si>
    <t>Data from Dukes 2009 Table 1.1.4</t>
  </si>
  <si>
    <t>(2)  The methodology used to temperature correct gas consumption was modified from 1990. See paragraph 1.1.9 onwards.</t>
  </si>
  <si>
    <t>Basic Data from Table 1.1.4    DUKES (2009) for years 1970 onwards for data in columns B and C</t>
  </si>
  <si>
    <t>(4)  Electricity Data from Long Term Electricity Tables from DECC Website (DUKES Table 5.1.2 - 2009)</t>
  </si>
  <si>
    <t>(7)  Long Term Coal data refers to inland Consumption data published in Dukes 2.1.2</t>
  </si>
  <si>
    <t>(5) Gas Data from DUKES Table  4.1.1 (version in Therms) -data in early years were  originally provided in Therms - this unit has been retained for practice in unit conversion</t>
  </si>
  <si>
    <t>Based on several tables from DUKES 2009</t>
  </si>
  <si>
    <t>Gas Energy Ratio</t>
  </si>
  <si>
    <t>Oil Energy Ratio</t>
  </si>
  <si>
    <t>Coal Energy Ratio</t>
  </si>
  <si>
    <t>Overall Energy</t>
  </si>
  <si>
    <t>coal</t>
  </si>
  <si>
    <t>electricity</t>
  </si>
  <si>
    <t>gas</t>
  </si>
  <si>
    <t>oil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</si>
</sst>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;\-#,##0\ ;&quot; &quot;"/>
    <numFmt numFmtId="165" formatCode="0.0"/>
    <numFmt numFmtId="166" formatCode="#,##0.0\ ;\-#,##0.0\ ;&quot; &quot;"/>
    <numFmt numFmtId="167" formatCode="#,##0.0\r;\-#,##0.0\r;&quot; &quot;"/>
    <numFmt numFmtId="168" formatCode="#,##0\ ;\-#,##0\ ;&quot;-  &quot;"/>
    <numFmt numFmtId="169" formatCode="#,##0.0\ ;\-#,##0.0\ ;&quot;- &quot;\ "/>
    <numFmt numFmtId="170" formatCode="#,##0.0\r;\-#,##0.0\r;&quot;-r&quot;\ "/>
    <numFmt numFmtId="171" formatCode="#,##0\ ;\-#,##0\ ;&quot;- &quot;\ "/>
    <numFmt numFmtId="172" formatCode="#,##0\r;\-#,##0\r;&quot;-r&quot;\ "/>
    <numFmt numFmtId="173" formatCode="0.000"/>
    <numFmt numFmtId="174" formatCode="0.0000"/>
    <numFmt numFmtId="175" formatCode="0.000000"/>
    <numFmt numFmtId="176" formatCode="0.00000"/>
    <numFmt numFmtId="177" formatCode="0.0000000"/>
    <numFmt numFmtId="178" formatCode="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\ ;\-#,##0.00\ ;&quot;- &quot;"/>
    <numFmt numFmtId="184" formatCode="#,##0.000"/>
    <numFmt numFmtId="185" formatCode="0.0%"/>
    <numFmt numFmtId="186" formatCode="mm/dd/yy"/>
    <numFmt numFmtId="187" formatCode="#,##0.00000"/>
    <numFmt numFmtId="188" formatCode="#,##0.0000"/>
    <numFmt numFmtId="189" formatCode="#,##0.000000"/>
    <numFmt numFmtId="190" formatCode="#,##0.000000000"/>
    <numFmt numFmtId="191" formatCode="#,##0.0"/>
    <numFmt numFmtId="192" formatCode="#,##0\ ;\-#,##0\ ;&quot;- &quot;"/>
    <numFmt numFmtId="193" formatCode="#,##0\r;\-#,##0\r;&quot;-r&quot;"/>
    <numFmt numFmtId="194" formatCode="#,##0.000\ ;\-#,##0.000\ ;&quot;- &quot;"/>
    <numFmt numFmtId="195" formatCode="#,##0.0\ ;\-#,##0.0\ &quot;- &quot;"/>
    <numFmt numFmtId="196" formatCode="#,##0.000\r;\-#,##0.000\r;&quot;-r&quot;"/>
    <numFmt numFmtId="197" formatCode="#,##0.0\r;\-#,##0.0\r&quot;-r&quot;"/>
    <numFmt numFmtId="198" formatCode="#,##0\r"/>
    <numFmt numFmtId="199" formatCode="#,##0.00\ ;\-#,##0.00\ &quot;- &quot;"/>
    <numFmt numFmtId="200" formatCode="#,##0.00\r;\-#,##0.00\r&quot;-r&quot;"/>
    <numFmt numFmtId="201" formatCode="0.00\r"/>
    <numFmt numFmtId="202" formatCode="00000"/>
    <numFmt numFmtId="203" formatCode="0\ \p;;;@&quot; p&quot;"/>
    <numFmt numFmtId="204" formatCode="0;[Red]0"/>
    <numFmt numFmtId="205" formatCode="#,##0;[Red]#,##0"/>
    <numFmt numFmtId="206" formatCode="#,##0.0;[Red]#,##0.0"/>
    <numFmt numFmtId="207" formatCode="_-* #,##0_-;\-* #,##0_-;_-* &quot;-&quot;??_-;_-@_-"/>
    <numFmt numFmtId="208" formatCode="_-* #,##0.0_-;\-* #,##0.0_-;_-* &quot;-&quot;??_-;_-@_-"/>
    <numFmt numFmtId="209" formatCode="_-* #,##0.0_-;\-* #,##0.0_-;_-* &quot;-&quot;?_-;_-@_-"/>
    <numFmt numFmtId="210" formatCode="#,##0.00;[Red]#,##0.00"/>
    <numFmt numFmtId="211" formatCode="#,##0.000;[Red]#,##0.000"/>
    <numFmt numFmtId="212" formatCode="#,##0\ \ ;\-#,##0\ \ ;&quot;-&quot;"/>
    <numFmt numFmtId="213" formatCode="#,##0\r\ ;\-#,##0\r\ ;&quot;-&quot;"/>
    <numFmt numFmtId="214" formatCode="#,##0.00\ ;\-#,##0.00\ ;&quot;- &quot;\ "/>
    <numFmt numFmtId="215" formatCode="#,##0.000\ ;\-#,##0.000\ ;&quot;- &quot;\ "/>
    <numFmt numFmtId="216" formatCode="#,##0.0000\ ;\-#,##0.0000\ ;&quot;- &quot;\ "/>
    <numFmt numFmtId="217" formatCode="#,##0.00\r;\-#,##0.00\r;&quot;-r&quot;"/>
    <numFmt numFmtId="218" formatCode="#,##0\ ;\-#,##0\ ;&quot;-&quot;"/>
    <numFmt numFmtId="219" formatCode="#,##0\r;\-#,##0\r;&quot;-&quot;"/>
    <numFmt numFmtId="220" formatCode="#,##0.0\ ;\-#,##0.0\ ;&quot;-&quot;"/>
    <numFmt numFmtId="221" formatCode="#,##0.00\ ;\-#,##0.00\ ;&quot;-&quot;"/>
    <numFmt numFmtId="222" formatCode="#,##0.000\ ;\-#,##0.000\ ;&quot;-&quot;"/>
    <numFmt numFmtId="223" formatCode="#,##0_ ;[Red]\-#,##0\ "/>
    <numFmt numFmtId="224" formatCode="0.00\ "/>
    <numFmt numFmtId="225" formatCode="#,##0.0\r;\-#,##0.0\r;&quot;-&quot;"/>
    <numFmt numFmtId="226" formatCode="#,##0.00\r;\-#,##0.00\r;&quot;-&quot;"/>
    <numFmt numFmtId="227" formatCode="#,##0.000\r;\-#,##0.000\r;&quot;-&quot;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22"/>
      <color indexed="12"/>
      <name val="Arial"/>
      <family val="2"/>
    </font>
    <font>
      <sz val="10"/>
      <color indexed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22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b/>
      <sz val="8"/>
      <color indexed="8"/>
      <name val="Arial"/>
      <family val="2"/>
    </font>
    <font>
      <sz val="8.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/>
    </xf>
    <xf numFmtId="0" fontId="11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165" fontId="0" fillId="24" borderId="0" xfId="0" applyNumberFormat="1" applyFill="1" applyAlignment="1">
      <alignment/>
    </xf>
    <xf numFmtId="165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horizontal="center"/>
    </xf>
    <xf numFmtId="0" fontId="9" fillId="24" borderId="0" xfId="0" applyFont="1" applyFill="1" applyBorder="1" applyAlignment="1">
      <alignment wrapText="1"/>
    </xf>
    <xf numFmtId="0" fontId="10" fillId="24" borderId="0" xfId="0" applyFont="1" applyFill="1" applyBorder="1" applyAlignment="1">
      <alignment wrapText="1"/>
    </xf>
    <xf numFmtId="0" fontId="0" fillId="2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2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0" fontId="0" fillId="24" borderId="0" xfId="0" applyFill="1" applyBorder="1" applyAlignment="1">
      <alignment horizontal="center"/>
    </xf>
    <xf numFmtId="2" fontId="13" fillId="24" borderId="0" xfId="0" applyNumberFormat="1" applyFont="1" applyFill="1" applyAlignment="1">
      <alignment horizontal="left"/>
    </xf>
    <xf numFmtId="0" fontId="14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15" fillId="4" borderId="0" xfId="0" applyFont="1" applyFill="1" applyAlignment="1">
      <alignment horizontal="center"/>
    </xf>
    <xf numFmtId="0" fontId="16" fillId="4" borderId="10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right" vertical="center" wrapText="1" indent="1"/>
    </xf>
    <xf numFmtId="0" fontId="16" fillId="4" borderId="10" xfId="0" applyFont="1" applyFill="1" applyBorder="1" applyAlignment="1">
      <alignment horizontal="right" vertical="center" indent="1"/>
    </xf>
    <xf numFmtId="0" fontId="16" fillId="4" borderId="10" xfId="0" applyFont="1" applyFill="1" applyBorder="1" applyAlignment="1">
      <alignment horizontal="left" vertical="center" wrapText="1" indent="1"/>
    </xf>
    <xf numFmtId="0" fontId="16" fillId="4" borderId="10" xfId="0" applyFont="1" applyFill="1" applyBorder="1" applyAlignment="1">
      <alignment horizontal="left" vertical="center" indent="1"/>
    </xf>
    <xf numFmtId="165" fontId="9" fillId="24" borderId="11" xfId="0" applyNumberFormat="1" applyFont="1" applyFill="1" applyBorder="1" applyAlignment="1">
      <alignment horizontal="center"/>
    </xf>
    <xf numFmtId="173" fontId="9" fillId="24" borderId="11" xfId="0" applyNumberFormat="1" applyFont="1" applyFill="1" applyBorder="1" applyAlignment="1">
      <alignment horizontal="center"/>
    </xf>
    <xf numFmtId="0" fontId="7" fillId="24" borderId="11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right" indent="2"/>
    </xf>
    <xf numFmtId="0" fontId="9" fillId="24" borderId="12" xfId="0" applyFont="1" applyFill="1" applyBorder="1" applyAlignment="1">
      <alignment horizontal="right" indent="2"/>
    </xf>
    <xf numFmtId="165" fontId="9" fillId="24" borderId="12" xfId="0" applyNumberFormat="1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173" fontId="9" fillId="24" borderId="12" xfId="0" applyNumberFormat="1" applyFont="1" applyFill="1" applyBorder="1" applyAlignment="1">
      <alignment horizontal="center"/>
    </xf>
    <xf numFmtId="0" fontId="0" fillId="24" borderId="12" xfId="0" applyFill="1" applyBorder="1" applyAlignment="1">
      <alignment horizontal="right" indent="2"/>
    </xf>
    <xf numFmtId="0" fontId="7" fillId="24" borderId="12" xfId="0" applyFont="1" applyFill="1" applyBorder="1" applyAlignment="1">
      <alignment horizontal="right" indent="2"/>
    </xf>
    <xf numFmtId="169" fontId="9" fillId="24" borderId="12" xfId="0" applyNumberFormat="1" applyFont="1" applyFill="1" applyBorder="1" applyAlignment="1">
      <alignment horizontal="center"/>
    </xf>
    <xf numFmtId="170" fontId="9" fillId="24" borderId="12" xfId="0" applyNumberFormat="1" applyFont="1" applyFill="1" applyBorder="1" applyAlignment="1">
      <alignment horizontal="center"/>
    </xf>
    <xf numFmtId="169" fontId="10" fillId="24" borderId="12" xfId="0" applyNumberFormat="1" applyFont="1" applyFill="1" applyBorder="1" applyAlignment="1">
      <alignment horizontal="center"/>
    </xf>
    <xf numFmtId="0" fontId="7" fillId="24" borderId="12" xfId="0" applyNumberFormat="1" applyFont="1" applyFill="1" applyBorder="1" applyAlignment="1">
      <alignment horizontal="right" indent="2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35" fillId="24" borderId="14" xfId="0" applyFont="1" applyFill="1" applyBorder="1" applyAlignment="1">
      <alignment horizontal="center"/>
    </xf>
    <xf numFmtId="170" fontId="9" fillId="0" borderId="0" xfId="0" applyNumberFormat="1" applyFont="1" applyFill="1" applyAlignment="1">
      <alignment horizontal="center"/>
    </xf>
    <xf numFmtId="170" fontId="9" fillId="24" borderId="0" xfId="0" applyNumberFormat="1" applyFont="1" applyFill="1" applyAlignment="1">
      <alignment horizontal="center"/>
    </xf>
    <xf numFmtId="170" fontId="9" fillId="24" borderId="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vertical="center"/>
    </xf>
    <xf numFmtId="173" fontId="9" fillId="24" borderId="0" xfId="0" applyNumberFormat="1" applyFont="1" applyFill="1" applyBorder="1" applyAlignment="1">
      <alignment wrapText="1"/>
    </xf>
    <xf numFmtId="222" fontId="9" fillId="24" borderId="0" xfId="0" applyNumberFormat="1" applyFont="1" applyFill="1" applyAlignment="1">
      <alignment horizontal="center"/>
    </xf>
    <xf numFmtId="222" fontId="9" fillId="24" borderId="0" xfId="0" applyNumberFormat="1" applyFont="1" applyFill="1" applyBorder="1" applyAlignment="1">
      <alignment horizontal="center"/>
    </xf>
    <xf numFmtId="222" fontId="36" fillId="24" borderId="15" xfId="0" applyNumberFormat="1" applyFont="1" applyFill="1" applyBorder="1" applyAlignment="1">
      <alignment horizontal="center"/>
    </xf>
    <xf numFmtId="165" fontId="9" fillId="24" borderId="12" xfId="0" applyNumberFormat="1" applyFont="1" applyFill="1" applyBorder="1" applyAlignment="1">
      <alignment horizontal="center"/>
    </xf>
    <xf numFmtId="165" fontId="9" fillId="24" borderId="14" xfId="0" applyNumberFormat="1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2" fontId="9" fillId="24" borderId="0" xfId="0" applyNumberFormat="1" applyFont="1" applyFill="1" applyAlignment="1">
      <alignment horizontal="center"/>
    </xf>
    <xf numFmtId="0" fontId="0" fillId="24" borderId="0" xfId="0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65" fontId="9" fillId="24" borderId="0" xfId="0" applyNumberFormat="1" applyFont="1" applyFill="1" applyBorder="1" applyAlignment="1">
      <alignment horizontal="center"/>
    </xf>
    <xf numFmtId="192" fontId="9" fillId="25" borderId="0" xfId="0" applyNumberFormat="1" applyFont="1" applyFill="1" applyAlignment="1">
      <alignment horizontal="right"/>
    </xf>
    <xf numFmtId="192" fontId="9" fillId="25" borderId="0" xfId="0" applyNumberFormat="1" applyFont="1" applyFill="1" applyBorder="1" applyAlignment="1">
      <alignment horizontal="right"/>
    </xf>
    <xf numFmtId="192" fontId="9" fillId="25" borderId="15" xfId="0" applyNumberFormat="1" applyFont="1" applyFill="1" applyBorder="1" applyAlignment="1">
      <alignment horizontal="right"/>
    </xf>
    <xf numFmtId="165" fontId="0" fillId="0" borderId="0" xfId="0" applyNumberFormat="1" applyFill="1" applyAlignment="1">
      <alignment/>
    </xf>
    <xf numFmtId="0" fontId="37" fillId="0" borderId="0" xfId="0" applyFont="1" applyFill="1" applyAlignment="1">
      <alignment/>
    </xf>
    <xf numFmtId="0" fontId="9" fillId="24" borderId="16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 wrapText="1"/>
    </xf>
    <xf numFmtId="173" fontId="9" fillId="24" borderId="2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 wrapText="1"/>
    </xf>
    <xf numFmtId="173" fontId="9" fillId="24" borderId="0" xfId="0" applyNumberFormat="1" applyFont="1" applyFill="1" applyBorder="1" applyAlignment="1">
      <alignment horizontal="center"/>
    </xf>
    <xf numFmtId="222" fontId="36" fillId="24" borderId="0" xfId="0" applyNumberFormat="1" applyFont="1" applyFill="1" applyBorder="1" applyAlignment="1">
      <alignment horizontal="center"/>
    </xf>
    <xf numFmtId="1" fontId="9" fillId="24" borderId="12" xfId="0" applyNumberFormat="1" applyFont="1" applyFill="1" applyBorder="1" applyAlignment="1">
      <alignment horizontal="center"/>
    </xf>
    <xf numFmtId="1" fontId="9" fillId="24" borderId="14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169" fontId="9" fillId="24" borderId="0" xfId="0" applyNumberFormat="1" applyFont="1" applyFill="1" applyAlignment="1">
      <alignment horizontal="center"/>
    </xf>
    <xf numFmtId="169" fontId="9" fillId="24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0" fontId="9" fillId="24" borderId="0" xfId="0" applyFont="1" applyFill="1" applyBorder="1" applyAlignment="1">
      <alignment horizontal="center" wrapText="1"/>
    </xf>
    <xf numFmtId="173" fontId="9" fillId="24" borderId="0" xfId="0" applyNumberFormat="1" applyFont="1" applyFill="1" applyBorder="1" applyAlignment="1">
      <alignment horizontal="center" wrapText="1"/>
    </xf>
    <xf numFmtId="0" fontId="7" fillId="24" borderId="12" xfId="0" applyNumberFormat="1" applyFont="1" applyFill="1" applyBorder="1" applyAlignment="1">
      <alignment horizontal="center"/>
    </xf>
    <xf numFmtId="165" fontId="7" fillId="24" borderId="12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169" fontId="9" fillId="24" borderId="14" xfId="0" applyNumberFormat="1" applyFont="1" applyFill="1" applyBorder="1" applyAlignment="1">
      <alignment horizontal="center"/>
    </xf>
    <xf numFmtId="0" fontId="0" fillId="24" borderId="15" xfId="0" applyFill="1" applyBorder="1" applyAlignment="1">
      <alignment horizontal="center" vertical="center"/>
    </xf>
    <xf numFmtId="0" fontId="38" fillId="4" borderId="10" xfId="0" applyFont="1" applyFill="1" applyBorder="1" applyAlignment="1">
      <alignment/>
    </xf>
    <xf numFmtId="0" fontId="38" fillId="4" borderId="10" xfId="0" applyFont="1" applyFill="1" applyBorder="1" applyAlignment="1">
      <alignment horizontal="right" indent="1"/>
    </xf>
    <xf numFmtId="0" fontId="38" fillId="4" borderId="10" xfId="0" applyFont="1" applyFill="1" applyBorder="1" applyAlignment="1">
      <alignment horizontal="left" indent="1"/>
    </xf>
    <xf numFmtId="183" fontId="17" fillId="23" borderId="14" xfId="0" applyNumberFormat="1" applyFont="1" applyFill="1" applyBorder="1" applyAlignment="1">
      <alignment horizontal="center"/>
    </xf>
    <xf numFmtId="199" fontId="9" fillId="23" borderId="12" xfId="0" applyNumberFormat="1" applyFont="1" applyFill="1" applyBorder="1" applyAlignment="1">
      <alignment horizontal="center"/>
    </xf>
    <xf numFmtId="199" fontId="9" fillId="23" borderId="14" xfId="0" applyNumberFormat="1" applyFont="1" applyFill="1" applyBorder="1" applyAlignment="1">
      <alignment horizontal="center"/>
    </xf>
    <xf numFmtId="0" fontId="39" fillId="24" borderId="12" xfId="0" applyNumberFormat="1" applyFont="1" applyFill="1" applyBorder="1" applyAlignment="1">
      <alignment horizontal="center"/>
    </xf>
    <xf numFmtId="173" fontId="9" fillId="23" borderId="11" xfId="0" applyNumberFormat="1" applyFont="1" applyFill="1" applyBorder="1" applyAlignment="1">
      <alignment horizontal="center"/>
    </xf>
    <xf numFmtId="173" fontId="10" fillId="23" borderId="11" xfId="0" applyNumberFormat="1" applyFont="1" applyFill="1" applyBorder="1" applyAlignment="1">
      <alignment horizontal="center"/>
    </xf>
    <xf numFmtId="173" fontId="9" fillId="23" borderId="12" xfId="0" applyNumberFormat="1" applyFont="1" applyFill="1" applyBorder="1" applyAlignment="1">
      <alignment horizontal="center"/>
    </xf>
    <xf numFmtId="173" fontId="10" fillId="23" borderId="12" xfId="0" applyNumberFormat="1" applyFont="1" applyFill="1" applyBorder="1" applyAlignment="1">
      <alignment horizontal="center"/>
    </xf>
    <xf numFmtId="173" fontId="9" fillId="23" borderId="12" xfId="0" applyNumberFormat="1" applyFont="1" applyFill="1" applyBorder="1" applyAlignment="1">
      <alignment horizontal="center"/>
    </xf>
    <xf numFmtId="199" fontId="9" fillId="23" borderId="0" xfId="0" applyNumberFormat="1" applyFont="1" applyFill="1" applyBorder="1" applyAlignment="1">
      <alignment horizontal="center"/>
    </xf>
    <xf numFmtId="222" fontId="9" fillId="23" borderId="20" xfId="0" applyNumberFormat="1" applyFont="1" applyFill="1" applyBorder="1" applyAlignment="1">
      <alignment horizontal="center"/>
    </xf>
    <xf numFmtId="217" fontId="17" fillId="23" borderId="21" xfId="0" applyNumberFormat="1" applyFont="1" applyFill="1" applyBorder="1" applyAlignment="1">
      <alignment horizontal="center"/>
    </xf>
    <xf numFmtId="183" fontId="17" fillId="23" borderId="21" xfId="0" applyNumberFormat="1" applyFont="1" applyFill="1" applyBorder="1" applyAlignment="1">
      <alignment horizontal="center"/>
    </xf>
    <xf numFmtId="173" fontId="9" fillId="23" borderId="12" xfId="0" applyNumberFormat="1" applyFont="1" applyFill="1" applyBorder="1" applyAlignment="1">
      <alignment horizontal="center"/>
    </xf>
    <xf numFmtId="173" fontId="9" fillId="23" borderId="14" xfId="0" applyNumberFormat="1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/>
    </xf>
    <xf numFmtId="165" fontId="9" fillId="24" borderId="14" xfId="0" applyNumberFormat="1" applyFont="1" applyFill="1" applyBorder="1" applyAlignment="1">
      <alignment horizontal="center"/>
    </xf>
    <xf numFmtId="227" fontId="9" fillId="23" borderId="12" xfId="0" applyNumberFormat="1" applyFont="1" applyFill="1" applyBorder="1" applyAlignment="1">
      <alignment horizontal="center"/>
    </xf>
    <xf numFmtId="227" fontId="9" fillId="23" borderId="14" xfId="0" applyNumberFormat="1" applyFont="1" applyFill="1" applyBorder="1" applyAlignment="1">
      <alignment horizontal="center"/>
    </xf>
    <xf numFmtId="1" fontId="0" fillId="24" borderId="0" xfId="0" applyNumberFormat="1" applyFill="1" applyAlignment="1">
      <alignment/>
    </xf>
    <xf numFmtId="173" fontId="9" fillId="24" borderId="0" xfId="0" applyNumberFormat="1" applyFont="1" applyFill="1" applyAlignment="1">
      <alignment/>
    </xf>
    <xf numFmtId="173" fontId="0" fillId="24" borderId="0" xfId="0" applyNumberFormat="1" applyFill="1" applyAlignment="1">
      <alignment/>
    </xf>
    <xf numFmtId="165" fontId="9" fillId="24" borderId="0" xfId="0" applyNumberFormat="1" applyFont="1" applyFill="1" applyAlignment="1">
      <alignment horizontal="center"/>
    </xf>
    <xf numFmtId="1" fontId="0" fillId="24" borderId="0" xfId="0" applyNumberFormat="1" applyFill="1" applyAlignment="1">
      <alignment horizontal="center"/>
    </xf>
    <xf numFmtId="173" fontId="9" fillId="24" borderId="0" xfId="0" applyNumberFormat="1" applyFont="1" applyFill="1" applyAlignment="1">
      <alignment horizontal="center"/>
    </xf>
    <xf numFmtId="173" fontId="0" fillId="24" borderId="0" xfId="0" applyNumberFormat="1" applyFill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24" borderId="24" xfId="0" applyFont="1" applyFill="1" applyBorder="1" applyAlignment="1">
      <alignment horizontal="center"/>
    </xf>
    <xf numFmtId="0" fontId="7" fillId="23" borderId="11" xfId="0" applyFont="1" applyFill="1" applyBorder="1" applyAlignment="1">
      <alignment horizontal="center" vertical="center" wrapText="1"/>
    </xf>
    <xf numFmtId="0" fontId="7" fillId="23" borderId="12" xfId="0" applyFont="1" applyFill="1" applyBorder="1" applyAlignment="1">
      <alignment horizontal="center" vertical="center" wrapText="1"/>
    </xf>
    <xf numFmtId="0" fontId="9" fillId="23" borderId="11" xfId="0" applyFont="1" applyFill="1" applyBorder="1" applyAlignment="1">
      <alignment horizontal="center" vertical="center" wrapText="1"/>
    </xf>
    <xf numFmtId="0" fontId="9" fillId="23" borderId="22" xfId="0" applyFont="1" applyFill="1" applyBorder="1" applyAlignment="1">
      <alignment horizontal="center" vertical="center" wrapText="1"/>
    </xf>
    <xf numFmtId="0" fontId="7" fillId="23" borderId="2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9" fillId="23" borderId="11" xfId="0" applyFont="1" applyFill="1" applyBorder="1" applyAlignment="1">
      <alignment horizontal="center" vertical="center" wrapText="1"/>
    </xf>
    <xf numFmtId="0" fontId="9" fillId="23" borderId="22" xfId="0" applyFont="1" applyFill="1" applyBorder="1" applyAlignment="1">
      <alignment horizontal="center" vertical="center" wrapText="1"/>
    </xf>
    <xf numFmtId="0" fontId="7" fillId="23" borderId="13" xfId="0" applyFont="1" applyFill="1" applyBorder="1" applyAlignment="1">
      <alignment horizontal="center" vertical="center"/>
    </xf>
    <xf numFmtId="0" fontId="7" fillId="23" borderId="12" xfId="0" applyFont="1" applyFill="1" applyBorder="1" applyAlignment="1">
      <alignment horizontal="center" vertical="center"/>
    </xf>
    <xf numFmtId="0" fontId="9" fillId="23" borderId="13" xfId="0" applyFont="1" applyFill="1" applyBorder="1" applyAlignment="1">
      <alignment horizontal="center" vertical="center" wrapText="1"/>
    </xf>
    <xf numFmtId="0" fontId="9" fillId="23" borderId="12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25" xfId="0" applyFont="1" applyFill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center" wrapText="1"/>
    </xf>
    <xf numFmtId="0" fontId="9" fillId="24" borderId="28" xfId="0" applyFont="1" applyFill="1" applyBorder="1" applyAlignment="1">
      <alignment horizontal="center" vertical="center" wrapText="1"/>
    </xf>
    <xf numFmtId="173" fontId="9" fillId="24" borderId="21" xfId="0" applyNumberFormat="1" applyFont="1" applyFill="1" applyBorder="1" applyAlignment="1">
      <alignment horizontal="center"/>
    </xf>
    <xf numFmtId="173" fontId="9" fillId="24" borderId="28" xfId="0" applyNumberFormat="1" applyFont="1" applyFill="1" applyBorder="1" applyAlignment="1">
      <alignment horizontal="center"/>
    </xf>
    <xf numFmtId="0" fontId="9" fillId="24" borderId="29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center" vertical="center" wrapText="1"/>
    </xf>
    <xf numFmtId="165" fontId="9" fillId="24" borderId="20" xfId="0" applyNumberFormat="1" applyFont="1" applyFill="1" applyBorder="1" applyAlignment="1">
      <alignment horizontal="center"/>
    </xf>
    <xf numFmtId="165" fontId="9" fillId="24" borderId="19" xfId="0" applyNumberFormat="1" applyFont="1" applyFill="1" applyBorder="1" applyAlignment="1">
      <alignment horizontal="center"/>
    </xf>
    <xf numFmtId="0" fontId="9" fillId="24" borderId="31" xfId="0" applyFont="1" applyFill="1" applyBorder="1" applyAlignment="1">
      <alignment horizontal="center" vertical="center" wrapText="1"/>
    </xf>
    <xf numFmtId="0" fontId="9" fillId="24" borderId="32" xfId="0" applyFont="1" applyFill="1" applyBorder="1" applyAlignment="1">
      <alignment horizontal="center" vertical="center" wrapText="1"/>
    </xf>
    <xf numFmtId="0" fontId="9" fillId="24" borderId="33" xfId="0" applyFont="1" applyFill="1" applyBorder="1" applyAlignment="1">
      <alignment horizontal="center" vertical="center" wrapText="1"/>
    </xf>
    <xf numFmtId="0" fontId="9" fillId="24" borderId="34" xfId="0" applyFont="1" applyFill="1" applyBorder="1" applyAlignment="1">
      <alignment horizontal="center" vertical="center" wrapText="1"/>
    </xf>
    <xf numFmtId="0" fontId="9" fillId="24" borderId="35" xfId="0" applyFont="1" applyFill="1" applyBorder="1" applyAlignment="1">
      <alignment horizontal="center" vertical="center" wrapText="1"/>
    </xf>
    <xf numFmtId="0" fontId="9" fillId="24" borderId="36" xfId="0" applyFont="1" applyFill="1" applyBorder="1" applyAlignment="1">
      <alignment horizontal="center" vertical="center" wrapText="1"/>
    </xf>
    <xf numFmtId="165" fontId="9" fillId="24" borderId="37" xfId="0" applyNumberFormat="1" applyFont="1" applyFill="1" applyBorder="1" applyAlignment="1">
      <alignment horizontal="center"/>
    </xf>
    <xf numFmtId="173" fontId="9" fillId="24" borderId="38" xfId="0" applyNumberFormat="1" applyFont="1" applyFill="1" applyBorder="1" applyAlignment="1">
      <alignment horizontal="center"/>
    </xf>
    <xf numFmtId="165" fontId="9" fillId="24" borderId="39" xfId="0" applyNumberFormat="1" applyFont="1" applyFill="1" applyBorder="1" applyAlignment="1">
      <alignment horizontal="center"/>
    </xf>
    <xf numFmtId="173" fontId="9" fillId="24" borderId="40" xfId="0" applyNumberFormat="1" applyFont="1" applyFill="1" applyBorder="1" applyAlignment="1">
      <alignment horizontal="center"/>
    </xf>
    <xf numFmtId="0" fontId="9" fillId="24" borderId="41" xfId="0" applyFont="1" applyFill="1" applyBorder="1" applyAlignment="1">
      <alignment horizontal="center" vertical="center" wrapText="1"/>
    </xf>
    <xf numFmtId="0" fontId="9" fillId="24" borderId="23" xfId="0" applyFont="1" applyFill="1" applyBorder="1" applyAlignment="1">
      <alignment horizontal="center" vertical="center" wrapText="1"/>
    </xf>
    <xf numFmtId="0" fontId="9" fillId="24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ACHING\mba\dukes\chapter1\dukes1_1_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rr.gov.uk/files/dukes3_1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.1.4"/>
      <sheetName val="electricity"/>
      <sheetName val="Sheet1"/>
      <sheetName val="economic_growth"/>
      <sheetName val="gas_long_term"/>
      <sheetName val="oil_long_term"/>
      <sheetName val="oil_production"/>
      <sheetName val="coal_long_term"/>
      <sheetName val="Sheet2"/>
      <sheetName val="Sheet3"/>
    </sheetNames>
    <sheetDataSet>
      <sheetData sheetId="5">
        <row r="1">
          <cell r="B1" t="str">
            <v>Crude oil and petroleum products: </v>
          </cell>
        </row>
        <row r="2">
          <cell r="B2" t="str">
            <v>production, imports and exports(1)(2)</v>
          </cell>
        </row>
        <row r="3">
          <cell r="B3" t="str">
            <v>1890 to 2005</v>
          </cell>
        </row>
        <row r="5">
          <cell r="K5" t="str">
            <v>Thousand tonnes</v>
          </cell>
        </row>
        <row r="6">
          <cell r="B6" t="str">
            <v>Crude oil (3)</v>
          </cell>
          <cell r="H6" t="str">
            <v>Oil products</v>
          </cell>
          <cell r="N6" t="str">
            <v>Net exports</v>
          </cell>
          <cell r="R6" t="str">
            <v>Crude oil</v>
          </cell>
          <cell r="V6" t="str">
            <v>Oil products</v>
          </cell>
        </row>
        <row r="7">
          <cell r="S7" t="str">
            <v>Ratio of </v>
          </cell>
          <cell r="T7" t="str">
            <v>Ratio of </v>
          </cell>
          <cell r="V7" t="str">
            <v>Imports:</v>
          </cell>
        </row>
        <row r="8">
          <cell r="R8" t="str">
            <v>Ratio of</v>
          </cell>
          <cell r="S8" t="str">
            <v>indigenous</v>
          </cell>
          <cell r="T8" t="str">
            <v>exports</v>
          </cell>
          <cell r="V8" t="str">
            <v>Share of</v>
          </cell>
        </row>
        <row r="9">
          <cell r="F9" t="str">
            <v>Refinery</v>
          </cell>
          <cell r="H9" t="str">
            <v>Refinery</v>
          </cell>
          <cell r="K9" t="str">
            <v>Inland</v>
          </cell>
          <cell r="N9" t="str">
            <v>Crude</v>
          </cell>
          <cell r="O9" t="str">
            <v>Oil</v>
          </cell>
          <cell r="R9" t="str">
            <v>imports to ref.</v>
          </cell>
          <cell r="S9" t="str">
            <v>production to</v>
          </cell>
          <cell r="T9" t="str">
            <v>to indigenous</v>
          </cell>
          <cell r="V9" t="str">
            <v>inland</v>
          </cell>
        </row>
        <row r="10">
          <cell r="B10" t="str">
            <v>Imports</v>
          </cell>
          <cell r="C10" t="str">
            <v>Indigenous production (6)</v>
          </cell>
          <cell r="E10" t="str">
            <v>Exports</v>
          </cell>
          <cell r="F10" t="str">
            <v>throughput</v>
          </cell>
          <cell r="H10" t="str">
            <v>output (4)</v>
          </cell>
          <cell r="I10" t="str">
            <v>Exports</v>
          </cell>
          <cell r="J10" t="str">
            <v>Imports</v>
          </cell>
          <cell r="K10" t="str">
            <v>deliveries (4)</v>
          </cell>
          <cell r="N10" t="str">
            <v>oil (5)</v>
          </cell>
          <cell r="O10" t="str">
            <v>products (5)</v>
          </cell>
          <cell r="P10" t="str">
            <v>Total (5)</v>
          </cell>
          <cell r="R10" t="str">
            <v>throughput</v>
          </cell>
          <cell r="S10" t="str">
            <v>ref. throughput</v>
          </cell>
          <cell r="T10" t="str">
            <v>production</v>
          </cell>
          <cell r="V10" t="str">
            <v>deliveries</v>
          </cell>
        </row>
        <row r="11">
          <cell r="C11" t="str">
            <v>Total</v>
          </cell>
          <cell r="D11" t="str">
            <v>Landward</v>
          </cell>
          <cell r="N11" t="str">
            <v>Thousand tonnes</v>
          </cell>
          <cell r="R11" t="str">
            <v>Ratio</v>
          </cell>
          <cell r="V11" t="str">
            <v>Percentage</v>
          </cell>
        </row>
        <row r="12">
          <cell r="A12">
            <v>1890</v>
          </cell>
        </row>
        <row r="13">
          <cell r="A13">
            <v>1891</v>
          </cell>
        </row>
        <row r="14">
          <cell r="A14">
            <v>1892</v>
          </cell>
        </row>
        <row r="15">
          <cell r="A15">
            <v>1893</v>
          </cell>
        </row>
        <row r="16">
          <cell r="A16">
            <v>1894</v>
          </cell>
        </row>
        <row r="17">
          <cell r="A17">
            <v>1895</v>
          </cell>
        </row>
        <row r="18">
          <cell r="A18">
            <v>1896</v>
          </cell>
        </row>
        <row r="19">
          <cell r="A19">
            <v>1897</v>
          </cell>
        </row>
        <row r="20">
          <cell r="A20">
            <v>1898</v>
          </cell>
        </row>
        <row r="21">
          <cell r="A21">
            <v>1899</v>
          </cell>
        </row>
        <row r="23">
          <cell r="A23">
            <v>1900</v>
          </cell>
        </row>
        <row r="24">
          <cell r="A24">
            <v>1901</v>
          </cell>
        </row>
        <row r="25">
          <cell r="A25">
            <v>1902</v>
          </cell>
        </row>
        <row r="26">
          <cell r="A26">
            <v>1903</v>
          </cell>
        </row>
        <row r="27">
          <cell r="A27">
            <v>1904</v>
          </cell>
        </row>
        <row r="28">
          <cell r="A28">
            <v>1905</v>
          </cell>
        </row>
        <row r="29">
          <cell r="A29">
            <v>1906</v>
          </cell>
        </row>
        <row r="30">
          <cell r="A30">
            <v>1907</v>
          </cell>
        </row>
        <row r="31">
          <cell r="A31">
            <v>1908</v>
          </cell>
        </row>
        <row r="32">
          <cell r="A32">
            <v>1909</v>
          </cell>
        </row>
        <row r="34">
          <cell r="A34">
            <v>1910</v>
          </cell>
        </row>
        <row r="35">
          <cell r="A35">
            <v>1911</v>
          </cell>
        </row>
        <row r="36">
          <cell r="A36">
            <v>1912</v>
          </cell>
        </row>
        <row r="37">
          <cell r="A37">
            <v>1913</v>
          </cell>
        </row>
        <row r="38">
          <cell r="A38">
            <v>1914</v>
          </cell>
        </row>
        <row r="39">
          <cell r="A39">
            <v>1915</v>
          </cell>
        </row>
        <row r="40">
          <cell r="A40">
            <v>1916</v>
          </cell>
        </row>
        <row r="41">
          <cell r="A41">
            <v>1917</v>
          </cell>
        </row>
        <row r="42">
          <cell r="A42">
            <v>1918</v>
          </cell>
        </row>
        <row r="43">
          <cell r="A43">
            <v>1919</v>
          </cell>
        </row>
        <row r="45">
          <cell r="A45">
            <v>1920</v>
          </cell>
        </row>
        <row r="46">
          <cell r="A46">
            <v>1921</v>
          </cell>
        </row>
        <row r="47">
          <cell r="A47">
            <v>1922</v>
          </cell>
        </row>
        <row r="48">
          <cell r="A48">
            <v>1923</v>
          </cell>
        </row>
        <row r="49">
          <cell r="A49">
            <v>1924</v>
          </cell>
        </row>
        <row r="50">
          <cell r="A50">
            <v>1925</v>
          </cell>
        </row>
        <row r="51">
          <cell r="A51">
            <v>1926</v>
          </cell>
        </row>
        <row r="52">
          <cell r="A52">
            <v>1927</v>
          </cell>
        </row>
        <row r="53">
          <cell r="A53">
            <v>1928</v>
          </cell>
        </row>
        <row r="54">
          <cell r="A54">
            <v>1929</v>
          </cell>
        </row>
        <row r="56">
          <cell r="A56">
            <v>1930</v>
          </cell>
        </row>
        <row r="57">
          <cell r="A57">
            <v>1931</v>
          </cell>
        </row>
        <row r="58">
          <cell r="A58">
            <v>1932</v>
          </cell>
        </row>
        <row r="59">
          <cell r="A59">
            <v>1933</v>
          </cell>
        </row>
        <row r="60">
          <cell r="A60">
            <v>1934</v>
          </cell>
        </row>
        <row r="61">
          <cell r="A61">
            <v>1935</v>
          </cell>
        </row>
        <row r="62">
          <cell r="A62">
            <v>1936</v>
          </cell>
        </row>
        <row r="63">
          <cell r="A63">
            <v>1937</v>
          </cell>
        </row>
        <row r="64">
          <cell r="A64">
            <v>1938</v>
          </cell>
        </row>
        <row r="65">
          <cell r="A65">
            <v>1939</v>
          </cell>
        </row>
        <row r="67">
          <cell r="A67">
            <v>1940</v>
          </cell>
        </row>
        <row r="68">
          <cell r="A68">
            <v>1941</v>
          </cell>
        </row>
        <row r="69">
          <cell r="A69">
            <v>1942</v>
          </cell>
        </row>
        <row r="70">
          <cell r="A70">
            <v>1943</v>
          </cell>
        </row>
        <row r="71">
          <cell r="A71">
            <v>1944</v>
          </cell>
        </row>
        <row r="72">
          <cell r="A72">
            <v>1945</v>
          </cell>
        </row>
        <row r="73">
          <cell r="A73">
            <v>1946</v>
          </cell>
        </row>
        <row r="74">
          <cell r="A74">
            <v>1947</v>
          </cell>
        </row>
        <row r="75">
          <cell r="A75">
            <v>1948</v>
          </cell>
        </row>
        <row r="76">
          <cell r="A76">
            <v>1949</v>
          </cell>
        </row>
        <row r="78">
          <cell r="A78">
            <v>1950</v>
          </cell>
        </row>
        <row r="79">
          <cell r="A79">
            <v>1951</v>
          </cell>
        </row>
        <row r="80">
          <cell r="A80">
            <v>1952</v>
          </cell>
        </row>
        <row r="81">
          <cell r="A81">
            <v>1953</v>
          </cell>
        </row>
        <row r="82">
          <cell r="A82">
            <v>1954</v>
          </cell>
        </row>
        <row r="83">
          <cell r="A83">
            <v>1955</v>
          </cell>
        </row>
        <row r="84">
          <cell r="A84">
            <v>1956</v>
          </cell>
        </row>
        <row r="85">
          <cell r="A85">
            <v>1957</v>
          </cell>
        </row>
        <row r="86">
          <cell r="A86">
            <v>1958</v>
          </cell>
        </row>
        <row r="87">
          <cell r="A87">
            <v>1959</v>
          </cell>
        </row>
        <row r="89">
          <cell r="A89">
            <v>1960</v>
          </cell>
        </row>
        <row r="90">
          <cell r="A90">
            <v>1961</v>
          </cell>
        </row>
        <row r="91">
          <cell r="A91">
            <v>1962</v>
          </cell>
        </row>
        <row r="92">
          <cell r="A92">
            <v>1963</v>
          </cell>
        </row>
        <row r="93">
          <cell r="A93">
            <v>1964</v>
          </cell>
        </row>
        <row r="94">
          <cell r="A94">
            <v>1965</v>
          </cell>
        </row>
        <row r="95">
          <cell r="A95">
            <v>1966</v>
          </cell>
        </row>
        <row r="96">
          <cell r="A96">
            <v>1967</v>
          </cell>
        </row>
        <row r="97">
          <cell r="A97">
            <v>1968</v>
          </cell>
        </row>
        <row r="98">
          <cell r="A98">
            <v>1969</v>
          </cell>
        </row>
        <row r="100">
          <cell r="A100">
            <v>1970</v>
          </cell>
        </row>
        <row r="101">
          <cell r="A101">
            <v>1971</v>
          </cell>
        </row>
        <row r="102">
          <cell r="A102">
            <v>1972</v>
          </cell>
        </row>
        <row r="103">
          <cell r="A103">
            <v>1973</v>
          </cell>
        </row>
        <row r="104">
          <cell r="A104">
            <v>1974</v>
          </cell>
        </row>
        <row r="105">
          <cell r="A105">
            <v>1975</v>
          </cell>
        </row>
        <row r="106">
          <cell r="A106">
            <v>1976</v>
          </cell>
        </row>
        <row r="107">
          <cell r="A107">
            <v>1977</v>
          </cell>
        </row>
        <row r="108">
          <cell r="A108">
            <v>1978</v>
          </cell>
        </row>
        <row r="109">
          <cell r="A109">
            <v>1979</v>
          </cell>
        </row>
        <row r="111">
          <cell r="A111">
            <v>1980</v>
          </cell>
        </row>
        <row r="112">
          <cell r="A112">
            <v>1981</v>
          </cell>
        </row>
        <row r="113">
          <cell r="A113">
            <v>1982</v>
          </cell>
        </row>
        <row r="114">
          <cell r="A114">
            <v>1983</v>
          </cell>
        </row>
        <row r="115">
          <cell r="A115">
            <v>1984</v>
          </cell>
        </row>
        <row r="116">
          <cell r="A116">
            <v>1985</v>
          </cell>
        </row>
        <row r="117">
          <cell r="A117">
            <v>1986</v>
          </cell>
        </row>
        <row r="118">
          <cell r="A118">
            <v>1987</v>
          </cell>
        </row>
        <row r="119">
          <cell r="A119">
            <v>1988</v>
          </cell>
        </row>
        <row r="120">
          <cell r="A120">
            <v>1989</v>
          </cell>
        </row>
        <row r="122">
          <cell r="A122">
            <v>1990</v>
          </cell>
        </row>
        <row r="123">
          <cell r="A123">
            <v>1991</v>
          </cell>
        </row>
        <row r="124">
          <cell r="A124">
            <v>1992</v>
          </cell>
        </row>
        <row r="125">
          <cell r="A125">
            <v>1993</v>
          </cell>
        </row>
        <row r="126">
          <cell r="A126">
            <v>1994</v>
          </cell>
        </row>
        <row r="127">
          <cell r="A127">
            <v>1995</v>
          </cell>
        </row>
        <row r="128">
          <cell r="A128">
            <v>1996</v>
          </cell>
        </row>
        <row r="129">
          <cell r="A129">
            <v>1997</v>
          </cell>
        </row>
        <row r="130">
          <cell r="A130">
            <v>1998</v>
          </cell>
        </row>
        <row r="131">
          <cell r="A131">
            <v>1999</v>
          </cell>
        </row>
        <row r="133">
          <cell r="A133">
            <v>2000</v>
          </cell>
        </row>
        <row r="134">
          <cell r="A134">
            <v>2001</v>
          </cell>
        </row>
        <row r="135">
          <cell r="A135">
            <v>2002</v>
          </cell>
        </row>
        <row r="136">
          <cell r="A136">
            <v>2003</v>
          </cell>
        </row>
        <row r="137">
          <cell r="A137">
            <v>2004</v>
          </cell>
        </row>
        <row r="138">
          <cell r="A138">
            <v>2005</v>
          </cell>
        </row>
        <row r="139">
          <cell r="A139">
            <v>2006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3.1.3"/>
      <sheetName val="modelled 3.1.3"/>
      <sheetName val="for fuel oil stuff"/>
      <sheetName val="Total 1870-1950"/>
      <sheetName val="Total 1870-2005"/>
      <sheetName val="NEW Aviation Spirits"/>
      <sheetName val="NEW Derv &amp; Petrol"/>
      <sheetName val="Derv &amp; Petrol"/>
      <sheetName val="Fuel Oil"/>
      <sheetName val="data for consump by prod"/>
      <sheetName val="consump by product"/>
      <sheetName val="Fuel Oil Vs Total"/>
      <sheetName val="Sheet2"/>
      <sheetName val="Sheet3"/>
    </sheetNames>
    <sheetDataSet>
      <sheetData sheetId="1">
        <row r="1">
          <cell r="A1" t="str">
            <v>3.1.3 </v>
          </cell>
          <cell r="C1" t="str">
            <v>Historic Inland Deliveries of Petroleum Products</v>
          </cell>
          <cell r="U1" t="str">
            <v>Historic Inland Deliveries of Petroleum Products</v>
          </cell>
        </row>
        <row r="2">
          <cell r="C2" t="str">
            <v>1937 - 2005</v>
          </cell>
          <cell r="U2" t="str">
            <v>1937 - 2005</v>
          </cell>
        </row>
        <row r="5">
          <cell r="C5" t="str">
            <v>Gases</v>
          </cell>
          <cell r="F5" t="str">
            <v>Feedstocks for Petchem</v>
          </cell>
          <cell r="R5" t="str">
            <v>Kerosene</v>
          </cell>
        </row>
        <row r="6">
          <cell r="D6" t="str">
            <v>Other</v>
          </cell>
          <cell r="K6" t="str">
            <v>Naphtha</v>
          </cell>
          <cell r="R6" t="str">
            <v>Aviation</v>
          </cell>
          <cell r="X6" t="str">
            <v>Marine</v>
          </cell>
          <cell r="AG6" t="str">
            <v>TOTAL</v>
          </cell>
        </row>
        <row r="7">
          <cell r="C7" t="str">
            <v>Butane &amp;</v>
          </cell>
          <cell r="D7" t="str">
            <v>Petroleum</v>
          </cell>
          <cell r="G7" t="str">
            <v>Naphtha</v>
          </cell>
          <cell r="H7" t="str">
            <v>Other</v>
          </cell>
          <cell r="K7" t="str">
            <v>(LDF) for</v>
          </cell>
          <cell r="L7" t="str">
            <v>Aviation</v>
          </cell>
          <cell r="M7" t="str">
            <v>Wide Cut</v>
          </cell>
          <cell r="N7" t="str">
            <v>Motor</v>
          </cell>
          <cell r="O7" t="str">
            <v>Industrial</v>
          </cell>
          <cell r="P7" t="str">
            <v>White</v>
          </cell>
          <cell r="R7" t="str">
            <v>Turbine</v>
          </cell>
          <cell r="S7" t="str">
            <v>Burning</v>
          </cell>
          <cell r="T7" t="str">
            <v>Vaporising</v>
          </cell>
          <cell r="V7" t="str">
            <v>DERV</v>
          </cell>
          <cell r="W7" t="str">
            <v>Gas</v>
          </cell>
          <cell r="X7" t="str">
            <v>Diesel</v>
          </cell>
          <cell r="Y7" t="str">
            <v>Fuel</v>
          </cell>
          <cell r="Z7" t="str">
            <v>Lubricating</v>
          </cell>
          <cell r="AB7" t="str">
            <v>Paraffin</v>
          </cell>
          <cell r="AC7" t="str">
            <v>Petroleum</v>
          </cell>
          <cell r="AD7" t="str">
            <v>Misc.</v>
          </cell>
          <cell r="AE7" t="str">
            <v>TOTAL</v>
          </cell>
          <cell r="AF7" t="str">
            <v>Refinery</v>
          </cell>
          <cell r="AG7" t="str">
            <v>(inc Refinery</v>
          </cell>
        </row>
        <row r="8">
          <cell r="C8" t="str">
            <v>Propane</v>
          </cell>
          <cell r="D8" t="str">
            <v>Gases</v>
          </cell>
          <cell r="F8" t="str">
            <v>Gases</v>
          </cell>
          <cell r="G8" t="str">
            <v>(LDF)</v>
          </cell>
          <cell r="H8" t="str">
            <v>Products</v>
          </cell>
          <cell r="I8" t="str">
            <v>Total</v>
          </cell>
          <cell r="K8" t="str">
            <v>Gasworks</v>
          </cell>
          <cell r="L8" t="str">
            <v>Spirit</v>
          </cell>
          <cell r="M8" t="str">
            <v>Gasoline</v>
          </cell>
          <cell r="N8" t="str">
            <v>Spirit</v>
          </cell>
          <cell r="O8" t="str">
            <v>Spirit</v>
          </cell>
          <cell r="P8" t="str">
            <v>Spirit</v>
          </cell>
          <cell r="R8" t="str">
            <v>Fuel</v>
          </cell>
          <cell r="S8" t="str">
            <v>Oil</v>
          </cell>
          <cell r="T8" t="str">
            <v>Oil</v>
          </cell>
          <cell r="V8" t="str">
            <v>Fuel</v>
          </cell>
          <cell r="W8" t="str">
            <v>Oil</v>
          </cell>
          <cell r="X8" t="str">
            <v>Oil</v>
          </cell>
          <cell r="Y8" t="str">
            <v>Oil</v>
          </cell>
          <cell r="Z8" t="str">
            <v>Oil</v>
          </cell>
          <cell r="AA8" t="str">
            <v>Bitumen</v>
          </cell>
          <cell r="AB8" t="str">
            <v>Wax</v>
          </cell>
          <cell r="AC8" t="str">
            <v>Coke</v>
          </cell>
          <cell r="AD8" t="str">
            <v>Products</v>
          </cell>
          <cell r="AE8" t="str">
            <v>PRODUCTS</v>
          </cell>
          <cell r="AF8" t="str">
            <v>Fuel</v>
          </cell>
          <cell r="AG8" t="str">
            <v>Fuel)</v>
          </cell>
        </row>
        <row r="9">
          <cell r="A9">
            <v>1870</v>
          </cell>
        </row>
        <row r="10">
          <cell r="A10">
            <v>1871</v>
          </cell>
        </row>
        <row r="11">
          <cell r="A11">
            <v>1872</v>
          </cell>
        </row>
        <row r="12">
          <cell r="A12">
            <v>1873</v>
          </cell>
        </row>
        <row r="13">
          <cell r="A13">
            <v>1874</v>
          </cell>
        </row>
        <row r="14">
          <cell r="A14">
            <v>1875</v>
          </cell>
        </row>
        <row r="15">
          <cell r="A15">
            <v>1876</v>
          </cell>
        </row>
        <row r="16">
          <cell r="A16">
            <v>1877</v>
          </cell>
        </row>
        <row r="17">
          <cell r="A17">
            <v>1878</v>
          </cell>
        </row>
        <row r="18">
          <cell r="A18">
            <v>1879</v>
          </cell>
        </row>
        <row r="19">
          <cell r="A19">
            <v>1880</v>
          </cell>
        </row>
        <row r="20">
          <cell r="A20">
            <v>1881</v>
          </cell>
        </row>
        <row r="21">
          <cell r="A21">
            <v>1882</v>
          </cell>
        </row>
        <row r="22">
          <cell r="A22">
            <v>1883</v>
          </cell>
        </row>
        <row r="23">
          <cell r="A23">
            <v>1884</v>
          </cell>
        </row>
        <row r="24">
          <cell r="A24">
            <v>1885</v>
          </cell>
        </row>
        <row r="25">
          <cell r="A25">
            <v>1886</v>
          </cell>
        </row>
        <row r="26">
          <cell r="A26">
            <v>1887</v>
          </cell>
        </row>
        <row r="27">
          <cell r="A27">
            <v>1888</v>
          </cell>
        </row>
        <row r="28">
          <cell r="A28">
            <v>1889</v>
          </cell>
        </row>
        <row r="29">
          <cell r="A29">
            <v>1890</v>
          </cell>
        </row>
        <row r="30">
          <cell r="A30">
            <v>1891</v>
          </cell>
        </row>
        <row r="31">
          <cell r="A31">
            <v>1892</v>
          </cell>
        </row>
        <row r="32">
          <cell r="A32">
            <v>1893</v>
          </cell>
        </row>
        <row r="33">
          <cell r="A33">
            <v>1894</v>
          </cell>
        </row>
        <row r="34">
          <cell r="A34">
            <v>1895</v>
          </cell>
        </row>
        <row r="35">
          <cell r="A35">
            <v>1896</v>
          </cell>
        </row>
        <row r="36">
          <cell r="A36">
            <v>1897</v>
          </cell>
        </row>
        <row r="37">
          <cell r="A37">
            <v>1898</v>
          </cell>
        </row>
        <row r="38">
          <cell r="A38">
            <v>1899</v>
          </cell>
        </row>
        <row r="39">
          <cell r="A39">
            <v>1900</v>
          </cell>
        </row>
        <row r="40">
          <cell r="A40">
            <v>1901</v>
          </cell>
        </row>
        <row r="41">
          <cell r="A41">
            <v>1902</v>
          </cell>
        </row>
        <row r="42">
          <cell r="A42">
            <v>1903</v>
          </cell>
        </row>
        <row r="43">
          <cell r="A43">
            <v>1904</v>
          </cell>
        </row>
        <row r="44">
          <cell r="A44">
            <v>1905</v>
          </cell>
        </row>
        <row r="45">
          <cell r="A45">
            <v>1906</v>
          </cell>
        </row>
        <row r="46">
          <cell r="A46">
            <v>1907</v>
          </cell>
        </row>
        <row r="47">
          <cell r="A47">
            <v>1908</v>
          </cell>
        </row>
        <row r="48">
          <cell r="A48">
            <v>1909</v>
          </cell>
        </row>
        <row r="49">
          <cell r="A49">
            <v>1910</v>
          </cell>
        </row>
        <row r="50">
          <cell r="A50">
            <v>1911</v>
          </cell>
        </row>
        <row r="51">
          <cell r="A51">
            <v>1912</v>
          </cell>
        </row>
        <row r="52">
          <cell r="A52">
            <v>1913</v>
          </cell>
        </row>
        <row r="53">
          <cell r="A53">
            <v>1914</v>
          </cell>
        </row>
        <row r="54">
          <cell r="A54">
            <v>1915</v>
          </cell>
        </row>
        <row r="55">
          <cell r="A55">
            <v>1916</v>
          </cell>
        </row>
        <row r="56">
          <cell r="A56">
            <v>1917</v>
          </cell>
        </row>
        <row r="57">
          <cell r="A57">
            <v>1918</v>
          </cell>
        </row>
        <row r="58">
          <cell r="A58">
            <v>1919</v>
          </cell>
        </row>
        <row r="59">
          <cell r="A59">
            <v>1920</v>
          </cell>
        </row>
        <row r="60">
          <cell r="A60">
            <v>1921</v>
          </cell>
        </row>
        <row r="61">
          <cell r="A61">
            <v>1922</v>
          </cell>
        </row>
        <row r="62">
          <cell r="A62">
            <v>1923</v>
          </cell>
        </row>
        <row r="63">
          <cell r="A63">
            <v>1924</v>
          </cell>
        </row>
        <row r="64">
          <cell r="A64">
            <v>1925</v>
          </cell>
        </row>
        <row r="65">
          <cell r="A65">
            <v>1926</v>
          </cell>
        </row>
        <row r="66">
          <cell r="A66">
            <v>1927</v>
          </cell>
        </row>
        <row r="67">
          <cell r="A67">
            <v>1928</v>
          </cell>
        </row>
        <row r="68">
          <cell r="A68">
            <v>1929</v>
          </cell>
        </row>
        <row r="69">
          <cell r="A69">
            <v>1930</v>
          </cell>
        </row>
        <row r="70">
          <cell r="A70">
            <v>1931</v>
          </cell>
        </row>
        <row r="71">
          <cell r="A71">
            <v>1932</v>
          </cell>
        </row>
        <row r="72">
          <cell r="A72">
            <v>1933</v>
          </cell>
        </row>
        <row r="73">
          <cell r="A73">
            <v>1934</v>
          </cell>
        </row>
        <row r="74">
          <cell r="A74">
            <v>1935</v>
          </cell>
        </row>
        <row r="75">
          <cell r="A75">
            <v>1936</v>
          </cell>
        </row>
        <row r="76">
          <cell r="A76">
            <v>1937</v>
          </cell>
        </row>
        <row r="77">
          <cell r="A77">
            <v>1938</v>
          </cell>
        </row>
        <row r="78">
          <cell r="A78">
            <v>1939</v>
          </cell>
        </row>
        <row r="79">
          <cell r="A79">
            <v>1940</v>
          </cell>
        </row>
        <row r="80">
          <cell r="A80">
            <v>1941</v>
          </cell>
        </row>
        <row r="81">
          <cell r="A81">
            <v>1942</v>
          </cell>
        </row>
        <row r="82">
          <cell r="A82">
            <v>1943</v>
          </cell>
        </row>
        <row r="83">
          <cell r="A83">
            <v>1944</v>
          </cell>
        </row>
        <row r="84">
          <cell r="A84">
            <v>1945</v>
          </cell>
        </row>
        <row r="85">
          <cell r="A85">
            <v>1946</v>
          </cell>
        </row>
        <row r="86">
          <cell r="A86">
            <v>1947</v>
          </cell>
        </row>
        <row r="87">
          <cell r="A87">
            <v>1948</v>
          </cell>
        </row>
        <row r="88">
          <cell r="A88">
            <v>1949</v>
          </cell>
        </row>
        <row r="89">
          <cell r="A89">
            <v>1950</v>
          </cell>
        </row>
        <row r="90">
          <cell r="A90">
            <v>1951</v>
          </cell>
        </row>
        <row r="91">
          <cell r="A91">
            <v>1952</v>
          </cell>
        </row>
        <row r="92">
          <cell r="A92">
            <v>1953</v>
          </cell>
        </row>
        <row r="93">
          <cell r="A93">
            <v>1954</v>
          </cell>
        </row>
        <row r="94">
          <cell r="A94">
            <v>1955</v>
          </cell>
        </row>
        <row r="95">
          <cell r="A95">
            <v>1956</v>
          </cell>
        </row>
        <row r="96">
          <cell r="A96">
            <v>1957</v>
          </cell>
        </row>
        <row r="97">
          <cell r="A97">
            <v>1958</v>
          </cell>
        </row>
        <row r="98">
          <cell r="A98">
            <v>1959</v>
          </cell>
        </row>
        <row r="99">
          <cell r="A99">
            <v>1960</v>
          </cell>
        </row>
        <row r="100">
          <cell r="A100">
            <v>1961</v>
          </cell>
        </row>
        <row r="101">
          <cell r="A101">
            <v>1962</v>
          </cell>
        </row>
        <row r="102">
          <cell r="A102">
            <v>1963</v>
          </cell>
        </row>
        <row r="103">
          <cell r="A103">
            <v>1964</v>
          </cell>
        </row>
        <row r="104">
          <cell r="A104">
            <v>1965</v>
          </cell>
        </row>
        <row r="105">
          <cell r="A105">
            <v>1966</v>
          </cell>
        </row>
        <row r="106">
          <cell r="A106">
            <v>1967</v>
          </cell>
        </row>
        <row r="107">
          <cell r="A107">
            <v>1968</v>
          </cell>
        </row>
        <row r="108">
          <cell r="A108">
            <v>1969</v>
          </cell>
        </row>
        <row r="109">
          <cell r="A109">
            <v>1970</v>
          </cell>
        </row>
        <row r="110">
          <cell r="A110">
            <v>1971</v>
          </cell>
        </row>
        <row r="111">
          <cell r="A111">
            <v>1972</v>
          </cell>
        </row>
        <row r="112">
          <cell r="A112">
            <v>1973</v>
          </cell>
        </row>
        <row r="113">
          <cell r="A113">
            <v>1974</v>
          </cell>
        </row>
        <row r="114">
          <cell r="A114">
            <v>1975</v>
          </cell>
        </row>
        <row r="115">
          <cell r="A115">
            <v>1976</v>
          </cell>
        </row>
        <row r="116">
          <cell r="A116">
            <v>1977</v>
          </cell>
        </row>
        <row r="117">
          <cell r="A117">
            <v>1978</v>
          </cell>
        </row>
        <row r="118">
          <cell r="A118">
            <v>1979</v>
          </cell>
        </row>
        <row r="119">
          <cell r="A119">
            <v>1980</v>
          </cell>
        </row>
        <row r="120">
          <cell r="A120">
            <v>1981</v>
          </cell>
        </row>
        <row r="121">
          <cell r="A121">
            <v>1982</v>
          </cell>
        </row>
        <row r="122">
          <cell r="A122">
            <v>1983</v>
          </cell>
        </row>
        <row r="123">
          <cell r="A123">
            <v>1984</v>
          </cell>
        </row>
        <row r="124">
          <cell r="A124">
            <v>1985</v>
          </cell>
        </row>
        <row r="125">
          <cell r="A125">
            <v>1986</v>
          </cell>
        </row>
        <row r="126">
          <cell r="A126">
            <v>1987</v>
          </cell>
        </row>
        <row r="127">
          <cell r="A127">
            <v>1988</v>
          </cell>
        </row>
        <row r="128">
          <cell r="A128">
            <v>1989</v>
          </cell>
        </row>
        <row r="129">
          <cell r="A129">
            <v>1990</v>
          </cell>
        </row>
        <row r="130">
          <cell r="A130">
            <v>1991</v>
          </cell>
        </row>
        <row r="131">
          <cell r="A131">
            <v>1992</v>
          </cell>
        </row>
        <row r="132">
          <cell r="A132">
            <v>1993</v>
          </cell>
        </row>
        <row r="133">
          <cell r="A133">
            <v>1994</v>
          </cell>
        </row>
        <row r="134">
          <cell r="A134">
            <v>1995</v>
          </cell>
        </row>
        <row r="135">
          <cell r="A135">
            <v>1996</v>
          </cell>
        </row>
        <row r="136">
          <cell r="A136">
            <v>1997</v>
          </cell>
        </row>
        <row r="137">
          <cell r="A137">
            <v>1998</v>
          </cell>
        </row>
        <row r="138">
          <cell r="A138">
            <v>1999</v>
          </cell>
        </row>
        <row r="139">
          <cell r="A139">
            <v>2000</v>
          </cell>
        </row>
        <row r="140">
          <cell r="A140">
            <v>2001</v>
          </cell>
        </row>
        <row r="141">
          <cell r="A141">
            <v>2002</v>
          </cell>
        </row>
        <row r="142">
          <cell r="A142">
            <v>2003</v>
          </cell>
        </row>
        <row r="143">
          <cell r="A143">
            <v>2004</v>
          </cell>
        </row>
        <row r="144">
          <cell r="A144">
            <v>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1"/>
  <sheetViews>
    <sheetView tabSelected="1" zoomScalePageLayoutView="0" workbookViewId="0" topLeftCell="A3">
      <selection activeCell="F40" sqref="F40"/>
    </sheetView>
  </sheetViews>
  <sheetFormatPr defaultColWidth="9.140625" defaultRowHeight="12.75"/>
  <cols>
    <col min="1" max="1" width="7.7109375" style="7" customWidth="1"/>
    <col min="2" max="2" width="18.57421875" style="7" customWidth="1"/>
    <col min="3" max="3" width="17.8515625" style="7" customWidth="1"/>
    <col min="4" max="4" width="13.00390625" style="7" customWidth="1"/>
    <col min="5" max="5" width="12.140625" style="7" customWidth="1"/>
    <col min="6" max="6" width="12.00390625" style="18" customWidth="1"/>
    <col min="7" max="7" width="12.7109375" style="19" customWidth="1"/>
    <col min="8" max="8" width="8.28125" style="19" customWidth="1"/>
    <col min="9" max="9" width="10.00390625" style="19" customWidth="1"/>
    <col min="10" max="10" width="10.7109375" style="19" customWidth="1"/>
    <col min="11" max="16" width="12.7109375" style="19" customWidth="1"/>
    <col min="17" max="17" width="12.7109375" style="105" customWidth="1"/>
    <col min="18" max="42" width="12.7109375" style="19" customWidth="1"/>
    <col min="43" max="43" width="9.8515625" style="7" customWidth="1"/>
    <col min="44" max="44" width="9.421875" style="7" customWidth="1"/>
    <col min="45" max="45" width="9.57421875" style="7" customWidth="1"/>
    <col min="46" max="46" width="9.140625" style="18" customWidth="1"/>
    <col min="47" max="47" width="9.57421875" style="7" customWidth="1"/>
    <col min="48" max="48" width="13.421875" style="7" customWidth="1"/>
    <col min="49" max="16384" width="9.140625" style="7" customWidth="1"/>
  </cols>
  <sheetData>
    <row r="1" spans="1:48" s="3" customFormat="1" ht="15" customHeight="1">
      <c r="A1" s="26" t="s">
        <v>7</v>
      </c>
      <c r="B1" s="1"/>
      <c r="C1" s="2"/>
      <c r="D1" s="2"/>
      <c r="E1" s="27" t="s">
        <v>12</v>
      </c>
      <c r="F1" s="28"/>
      <c r="G1" s="29"/>
      <c r="H1" s="4"/>
      <c r="I1" s="82"/>
      <c r="J1" s="4"/>
      <c r="K1" s="88"/>
      <c r="L1" s="88"/>
      <c r="M1" s="88"/>
      <c r="N1" s="88"/>
      <c r="O1" s="88"/>
      <c r="P1" s="88"/>
      <c r="Q1" s="100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4"/>
      <c r="AP1" s="4"/>
      <c r="AQ1" s="4"/>
      <c r="AR1" s="4"/>
      <c r="AS1" s="61"/>
      <c r="AT1" s="61"/>
      <c r="AU1" s="61"/>
      <c r="AV1" s="61"/>
    </row>
    <row r="2" spans="1:48" s="5" customFormat="1" ht="21" customHeight="1">
      <c r="A2" s="2"/>
      <c r="B2" s="1"/>
      <c r="C2" s="2"/>
      <c r="D2" s="2"/>
      <c r="E2" s="112" t="s">
        <v>13</v>
      </c>
      <c r="F2" s="113">
        <v>41.868</v>
      </c>
      <c r="G2" s="114" t="s">
        <v>17</v>
      </c>
      <c r="H2" s="6"/>
      <c r="I2" s="6"/>
      <c r="J2" s="6"/>
      <c r="K2" s="89"/>
      <c r="L2" s="89"/>
      <c r="M2" s="89"/>
      <c r="N2" s="89"/>
      <c r="O2" s="89"/>
      <c r="P2" s="89"/>
      <c r="Q2" s="101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6"/>
      <c r="AP2" s="6"/>
      <c r="AQ2" s="6"/>
      <c r="AR2" s="6"/>
      <c r="AS2" s="62"/>
      <c r="AT2" s="62"/>
      <c r="AU2" s="62"/>
      <c r="AV2" s="62"/>
    </row>
    <row r="3" spans="1:48" s="21" customFormat="1" ht="15.75" customHeight="1">
      <c r="A3" s="131" t="s">
        <v>41</v>
      </c>
      <c r="B3" s="1"/>
      <c r="C3" s="2"/>
      <c r="D3" s="2"/>
      <c r="E3" s="30" t="s">
        <v>14</v>
      </c>
      <c r="F3" s="32">
        <v>20.3076</v>
      </c>
      <c r="G3" s="34" t="s">
        <v>17</v>
      </c>
      <c r="H3" s="22"/>
      <c r="I3" s="22"/>
      <c r="J3" s="22"/>
      <c r="K3" s="90"/>
      <c r="L3" s="90"/>
      <c r="M3" s="90"/>
      <c r="N3" s="90"/>
      <c r="O3" s="90"/>
      <c r="P3" s="90"/>
      <c r="Q3" s="102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22"/>
      <c r="AP3" s="22"/>
      <c r="AQ3" s="22"/>
      <c r="AR3" s="22"/>
      <c r="AS3" s="63"/>
      <c r="AT3" s="63"/>
      <c r="AU3" s="63"/>
      <c r="AV3" s="63"/>
    </row>
    <row r="4" spans="1:48" s="21" customFormat="1" ht="12.75" customHeight="1">
      <c r="A4" s="2"/>
      <c r="B4" s="1"/>
      <c r="C4" s="2"/>
      <c r="D4" s="2"/>
      <c r="E4" s="30" t="s">
        <v>15</v>
      </c>
      <c r="F4" s="32">
        <v>3.6</v>
      </c>
      <c r="G4" s="34" t="s">
        <v>18</v>
      </c>
      <c r="H4" s="22"/>
      <c r="I4" s="22"/>
      <c r="J4" s="22"/>
      <c r="K4" s="90"/>
      <c r="L4" s="90"/>
      <c r="M4" s="90"/>
      <c r="N4" s="90"/>
      <c r="O4" s="90"/>
      <c r="P4" s="90"/>
      <c r="Q4" s="102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22"/>
      <c r="AP4" s="22"/>
      <c r="AQ4" s="22"/>
      <c r="AR4" s="22"/>
      <c r="AS4" s="63"/>
      <c r="AT4" s="63"/>
      <c r="AU4" s="63"/>
      <c r="AV4" s="63"/>
    </row>
    <row r="5" spans="1:48" s="16" customFormat="1" ht="23.25">
      <c r="A5" s="2"/>
      <c r="B5" s="1"/>
      <c r="C5" s="2"/>
      <c r="D5" s="2"/>
      <c r="E5" s="31" t="s">
        <v>16</v>
      </c>
      <c r="F5" s="33">
        <v>0.105506</v>
      </c>
      <c r="G5" s="35" t="s">
        <v>17</v>
      </c>
      <c r="H5" s="17"/>
      <c r="I5" s="17"/>
      <c r="J5" s="17"/>
      <c r="K5" s="91"/>
      <c r="L5" s="91"/>
      <c r="M5" s="91"/>
      <c r="N5" s="91"/>
      <c r="O5" s="91"/>
      <c r="P5" s="91"/>
      <c r="Q5" s="103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17"/>
      <c r="AP5" s="17"/>
      <c r="AQ5" s="17"/>
      <c r="AR5" s="17"/>
      <c r="AS5" s="64"/>
      <c r="AT5" s="64"/>
      <c r="AU5" s="64"/>
      <c r="AV5" s="64"/>
    </row>
    <row r="6" spans="1:53" s="16" customFormat="1" ht="18.75" customHeight="1" thickBot="1">
      <c r="A6" s="2"/>
      <c r="B6" s="142" t="s">
        <v>35</v>
      </c>
      <c r="C6" s="143"/>
      <c r="D6" s="2"/>
      <c r="E6" s="2"/>
      <c r="F6" s="24"/>
      <c r="G6" s="20"/>
      <c r="H6" s="20"/>
      <c r="I6" s="20"/>
      <c r="J6" s="20"/>
      <c r="K6" s="20"/>
      <c r="L6" s="20"/>
      <c r="M6" s="20"/>
      <c r="N6" s="20"/>
      <c r="O6" s="20"/>
      <c r="P6" s="20"/>
      <c r="Q6" s="104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11"/>
      <c r="AR6" s="111"/>
      <c r="AS6" s="111"/>
      <c r="AT6" s="111"/>
      <c r="AU6" s="111"/>
      <c r="AV6" s="74"/>
      <c r="AW6" s="64"/>
      <c r="AX6" s="64"/>
      <c r="AY6" s="64"/>
      <c r="AZ6" s="64"/>
      <c r="BA6" s="17"/>
    </row>
    <row r="7" spans="1:56" ht="13.5" thickTop="1">
      <c r="A7" s="38"/>
      <c r="B7" s="159" t="s">
        <v>21</v>
      </c>
      <c r="C7" s="40" t="s">
        <v>20</v>
      </c>
      <c r="D7" s="144" t="s">
        <v>19</v>
      </c>
      <c r="E7" s="144" t="s">
        <v>8</v>
      </c>
      <c r="F7" s="153" t="s">
        <v>9</v>
      </c>
      <c r="G7" s="146" t="s">
        <v>10</v>
      </c>
      <c r="H7" s="160" t="s">
        <v>30</v>
      </c>
      <c r="I7" s="160" t="s">
        <v>45</v>
      </c>
      <c r="J7" s="169" t="s">
        <v>31</v>
      </c>
      <c r="K7" s="180" t="s">
        <v>22</v>
      </c>
      <c r="L7" s="181" t="s">
        <v>32</v>
      </c>
      <c r="M7" s="175" t="s">
        <v>24</v>
      </c>
      <c r="N7" s="190" t="s">
        <v>42</v>
      </c>
      <c r="O7" s="180" t="s">
        <v>25</v>
      </c>
      <c r="P7" s="181" t="s">
        <v>43</v>
      </c>
      <c r="Q7" s="180" t="s">
        <v>26</v>
      </c>
      <c r="R7" s="181" t="s">
        <v>44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83"/>
      <c r="AQ7" s="149" t="s">
        <v>22</v>
      </c>
      <c r="AR7" s="149" t="s">
        <v>24</v>
      </c>
      <c r="AS7" s="149" t="s">
        <v>25</v>
      </c>
      <c r="AT7" s="149" t="s">
        <v>26</v>
      </c>
      <c r="AU7" s="149" t="s">
        <v>27</v>
      </c>
      <c r="AV7" s="75"/>
      <c r="AW7" s="55"/>
      <c r="AX7" s="55"/>
      <c r="AY7" s="55"/>
      <c r="AZ7" s="55"/>
      <c r="BA7" s="8"/>
      <c r="BD7" s="165" t="s">
        <v>9</v>
      </c>
    </row>
    <row r="8" spans="1:56" ht="12.75">
      <c r="A8" s="39"/>
      <c r="B8" s="130"/>
      <c r="C8" s="40" t="s">
        <v>34</v>
      </c>
      <c r="D8" s="145"/>
      <c r="E8" s="148"/>
      <c r="F8" s="154"/>
      <c r="G8" s="147"/>
      <c r="H8" s="161"/>
      <c r="I8" s="167"/>
      <c r="J8" s="170"/>
      <c r="K8" s="182"/>
      <c r="L8" s="183"/>
      <c r="M8" s="176"/>
      <c r="N8" s="191"/>
      <c r="O8" s="182"/>
      <c r="P8" s="183"/>
      <c r="Q8" s="182"/>
      <c r="R8" s="183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84"/>
      <c r="AQ8" s="150"/>
      <c r="AR8" s="150"/>
      <c r="AS8" s="150"/>
      <c r="AT8" s="150"/>
      <c r="AU8" s="150"/>
      <c r="AV8" s="76"/>
      <c r="AW8" s="55"/>
      <c r="AX8" s="55"/>
      <c r="AY8" s="55"/>
      <c r="AZ8" s="55"/>
      <c r="BA8" s="8"/>
      <c r="BD8" s="166"/>
    </row>
    <row r="9" spans="1:56" ht="12.75">
      <c r="A9" s="41"/>
      <c r="B9" s="42" t="s">
        <v>0</v>
      </c>
      <c r="C9" s="163" t="s">
        <v>1</v>
      </c>
      <c r="D9" s="155" t="s">
        <v>5</v>
      </c>
      <c r="E9" s="155" t="s">
        <v>11</v>
      </c>
      <c r="F9" s="155" t="s">
        <v>6</v>
      </c>
      <c r="G9" s="157" t="s">
        <v>6</v>
      </c>
      <c r="H9" s="161"/>
      <c r="I9" s="168" t="s">
        <v>23</v>
      </c>
      <c r="J9" s="171" t="s">
        <v>28</v>
      </c>
      <c r="K9" s="182" t="s">
        <v>23</v>
      </c>
      <c r="L9" s="183" t="s">
        <v>28</v>
      </c>
      <c r="M9" s="176" t="s">
        <v>23</v>
      </c>
      <c r="N9" s="191" t="s">
        <v>28</v>
      </c>
      <c r="O9" s="182" t="s">
        <v>23</v>
      </c>
      <c r="P9" s="183" t="s">
        <v>28</v>
      </c>
      <c r="Q9" s="182" t="s">
        <v>23</v>
      </c>
      <c r="R9" s="183" t="s">
        <v>28</v>
      </c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85"/>
      <c r="AQ9" s="151" t="s">
        <v>23</v>
      </c>
      <c r="AR9" s="151" t="s">
        <v>23</v>
      </c>
      <c r="AS9" s="151" t="s">
        <v>23</v>
      </c>
      <c r="AT9" s="151" t="s">
        <v>23</v>
      </c>
      <c r="AU9" s="151" t="s">
        <v>23</v>
      </c>
      <c r="AV9" s="75"/>
      <c r="AW9" s="55"/>
      <c r="AX9" s="55"/>
      <c r="AY9" s="55"/>
      <c r="AZ9" s="55"/>
      <c r="BA9" s="8"/>
      <c r="BD9" s="163" t="s">
        <v>6</v>
      </c>
    </row>
    <row r="10" spans="1:56" ht="13.5" thickBot="1">
      <c r="A10" s="41"/>
      <c r="B10" s="43" t="s">
        <v>3</v>
      </c>
      <c r="C10" s="164"/>
      <c r="D10" s="156"/>
      <c r="E10" s="156"/>
      <c r="F10" s="156"/>
      <c r="G10" s="158"/>
      <c r="H10" s="162"/>
      <c r="I10" s="162"/>
      <c r="J10" s="172"/>
      <c r="K10" s="184"/>
      <c r="L10" s="185"/>
      <c r="M10" s="177"/>
      <c r="N10" s="192"/>
      <c r="O10" s="184"/>
      <c r="P10" s="185"/>
      <c r="Q10" s="184"/>
      <c r="R10" s="185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86"/>
      <c r="AQ10" s="152"/>
      <c r="AR10" s="152"/>
      <c r="AS10" s="152"/>
      <c r="AT10" s="152"/>
      <c r="AU10" s="152"/>
      <c r="AV10" s="76"/>
      <c r="AW10" s="55"/>
      <c r="AX10" s="71" t="s">
        <v>28</v>
      </c>
      <c r="AY10" s="55"/>
      <c r="AZ10" s="55"/>
      <c r="BA10" s="8"/>
      <c r="BD10" s="164"/>
    </row>
    <row r="11" spans="1:57" ht="13.5" thickTop="1">
      <c r="A11" s="44">
        <v>1950</v>
      </c>
      <c r="B11" s="36">
        <v>143.49892524480535</v>
      </c>
      <c r="C11" s="36">
        <v>314.87101543405555</v>
      </c>
      <c r="D11" s="119">
        <v>53.88979024139325</v>
      </c>
      <c r="E11" s="119">
        <v>2.3369822796807767</v>
      </c>
      <c r="F11" s="120">
        <v>19.61891609697</v>
      </c>
      <c r="G11" s="119">
        <v>205.8416</v>
      </c>
      <c r="H11" s="95">
        <f>A11</f>
        <v>1950</v>
      </c>
      <c r="I11" s="46"/>
      <c r="J11" s="173"/>
      <c r="K11" s="186"/>
      <c r="L11" s="187"/>
      <c r="M11" s="178"/>
      <c r="N11" s="173"/>
      <c r="O11" s="186"/>
      <c r="P11" s="187"/>
      <c r="Q11" s="186"/>
      <c r="R11" s="187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87"/>
      <c r="AQ11" s="69">
        <f>D11*F$4</f>
        <v>194.0032448690157</v>
      </c>
      <c r="AR11" s="69">
        <f>E11*F$5*1000</f>
        <v>246.56565240000003</v>
      </c>
      <c r="AS11" s="69">
        <f>F11*F$2</f>
        <v>821.4047791479401</v>
      </c>
      <c r="AT11" s="69">
        <f>G11*F$3</f>
        <v>4180.14887616</v>
      </c>
      <c r="AU11" s="69">
        <f>IF(SUM(AQ11:AT11)=0,"",SUM(AQ11:AT11))</f>
        <v>5442.122552576956</v>
      </c>
      <c r="AV11" s="77">
        <f>B11*41.87</f>
        <v>6008.299999999999</v>
      </c>
      <c r="AW11" s="72">
        <f aca="true" t="shared" si="0" ref="AW11:AW20">A11</f>
        <v>1950</v>
      </c>
      <c r="AX11" s="73">
        <f aca="true" t="shared" si="1" ref="AX11:AX20">AU11/C11</f>
        <v>17.283656754099418</v>
      </c>
      <c r="AY11" s="55">
        <f>B11/C11</f>
        <v>0.45573875717645657</v>
      </c>
      <c r="AZ11" s="55"/>
      <c r="BA11" s="81">
        <f>AQ11+AR11+AT11</f>
        <v>4620.717773429016</v>
      </c>
      <c r="BD11" s="37">
        <v>9.61891609697</v>
      </c>
      <c r="BE11" s="78">
        <v>91151</v>
      </c>
    </row>
    <row r="12" spans="1:57" ht="12.75">
      <c r="A12" s="45">
        <v>1951</v>
      </c>
      <c r="B12" s="46">
        <v>148.39980893240985</v>
      </c>
      <c r="C12" s="46">
        <v>320.8098231245056</v>
      </c>
      <c r="D12" s="121">
        <v>58.85628959841276</v>
      </c>
      <c r="E12" s="121">
        <v>2.4489814304399746</v>
      </c>
      <c r="F12" s="122">
        <v>17.044186915250002</v>
      </c>
      <c r="G12" s="121">
        <v>211.12480000000002</v>
      </c>
      <c r="H12" s="95">
        <f aca="true" t="shared" si="2" ref="H12:H72">A12</f>
        <v>1951</v>
      </c>
      <c r="I12" s="46"/>
      <c r="J12" s="173"/>
      <c r="K12" s="186"/>
      <c r="L12" s="187"/>
      <c r="M12" s="178"/>
      <c r="N12" s="173"/>
      <c r="O12" s="186"/>
      <c r="P12" s="187"/>
      <c r="Q12" s="186"/>
      <c r="R12" s="187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87"/>
      <c r="AQ12" s="69">
        <f aca="true" t="shared" si="3" ref="AQ12:AQ72">D12*F$4</f>
        <v>211.88264255428592</v>
      </c>
      <c r="AR12" s="69">
        <f aca="true" t="shared" si="4" ref="AR12:AR72">E12*F$5*1000</f>
        <v>258.38223479999994</v>
      </c>
      <c r="AS12" s="69">
        <f aca="true" t="shared" si="5" ref="AS12:AS72">F12*F$2</f>
        <v>713.6060177676871</v>
      </c>
      <c r="AT12" s="69">
        <f aca="true" t="shared" si="6" ref="AT12:AT72">G12*F$3</f>
        <v>4287.437988480001</v>
      </c>
      <c r="AU12" s="69">
        <f aca="true" t="shared" si="7" ref="AT12:AU72">IF(SUM(AQ12:AT12)=0,"",SUM(AQ12:AT12))</f>
        <v>5471.308883601974</v>
      </c>
      <c r="AV12" s="77">
        <f aca="true" t="shared" si="8" ref="AV12:AV20">B12*41.87</f>
        <v>6213.5</v>
      </c>
      <c r="AW12" s="72">
        <f t="shared" si="0"/>
        <v>1951</v>
      </c>
      <c r="AX12" s="73">
        <f t="shared" si="1"/>
        <v>17.054680029166597</v>
      </c>
      <c r="AY12" s="55">
        <f aca="true" t="shared" si="9" ref="AY12:AY72">B12/C12</f>
        <v>0.4625787561212432</v>
      </c>
      <c r="AZ12" s="55"/>
      <c r="BA12" s="8"/>
      <c r="BD12" s="48">
        <v>17.044186915250002</v>
      </c>
      <c r="BE12" s="78">
        <v>91991</v>
      </c>
    </row>
    <row r="13" spans="1:57" ht="12.75">
      <c r="A13" s="45">
        <v>1952</v>
      </c>
      <c r="B13" s="46">
        <v>147.39909242894674</v>
      </c>
      <c r="C13" s="46">
        <v>323.2081877687259</v>
      </c>
      <c r="D13" s="121">
        <v>61.098018444354636</v>
      </c>
      <c r="E13" s="121">
        <v>2.4529814001099464</v>
      </c>
      <c r="F13" s="122">
        <v>23.22784840951</v>
      </c>
      <c r="G13" s="121">
        <v>210.1088</v>
      </c>
      <c r="H13" s="95">
        <f t="shared" si="2"/>
        <v>1952</v>
      </c>
      <c r="I13" s="46"/>
      <c r="J13" s="173"/>
      <c r="K13" s="186"/>
      <c r="L13" s="187"/>
      <c r="M13" s="178"/>
      <c r="N13" s="173"/>
      <c r="O13" s="186"/>
      <c r="P13" s="187"/>
      <c r="Q13" s="186"/>
      <c r="R13" s="187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87"/>
      <c r="AQ13" s="69">
        <f t="shared" si="3"/>
        <v>219.9528663996767</v>
      </c>
      <c r="AR13" s="69">
        <f t="shared" si="4"/>
        <v>258.80425560000003</v>
      </c>
      <c r="AS13" s="69">
        <f t="shared" si="5"/>
        <v>972.5035572093647</v>
      </c>
      <c r="AT13" s="69">
        <f t="shared" si="6"/>
        <v>4266.8054668800005</v>
      </c>
      <c r="AU13" s="69">
        <f t="shared" si="7"/>
        <v>5718.066146089042</v>
      </c>
      <c r="AV13" s="77">
        <f t="shared" si="8"/>
        <v>6171.599999999999</v>
      </c>
      <c r="AW13" s="72">
        <f t="shared" si="0"/>
        <v>1952</v>
      </c>
      <c r="AX13" s="73">
        <f t="shared" si="1"/>
        <v>17.691588154260028</v>
      </c>
      <c r="AY13" s="55">
        <f t="shared" si="9"/>
        <v>0.4560499950404081</v>
      </c>
      <c r="AZ13" s="55"/>
      <c r="BA13" s="8"/>
      <c r="BD13" s="48">
        <v>23.22784840951</v>
      </c>
      <c r="BE13" s="78">
        <v>98469</v>
      </c>
    </row>
    <row r="14" spans="1:57" ht="12.75">
      <c r="A14" s="45">
        <v>1953</v>
      </c>
      <c r="B14" s="46">
        <v>151.99904466204922</v>
      </c>
      <c r="C14" s="46">
        <v>335.9994658712338</v>
      </c>
      <c r="D14" s="121">
        <v>64.35880938384098</v>
      </c>
      <c r="E14" s="121">
        <v>2.435981529012568</v>
      </c>
      <c r="F14" s="122">
        <v>26.22823493474</v>
      </c>
      <c r="G14" s="121">
        <v>211.12480000000002</v>
      </c>
      <c r="H14" s="95">
        <f t="shared" si="2"/>
        <v>1953</v>
      </c>
      <c r="I14" s="46"/>
      <c r="J14" s="173"/>
      <c r="K14" s="186"/>
      <c r="L14" s="187"/>
      <c r="M14" s="178"/>
      <c r="N14" s="173"/>
      <c r="O14" s="186"/>
      <c r="P14" s="187"/>
      <c r="Q14" s="186"/>
      <c r="R14" s="187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87"/>
      <c r="AQ14" s="69">
        <f t="shared" si="3"/>
        <v>231.69171378182753</v>
      </c>
      <c r="AR14" s="69">
        <f t="shared" si="4"/>
        <v>257.0106672</v>
      </c>
      <c r="AS14" s="69">
        <f t="shared" si="5"/>
        <v>1098.1237402476945</v>
      </c>
      <c r="AT14" s="69">
        <f t="shared" si="6"/>
        <v>4287.437988480001</v>
      </c>
      <c r="AU14" s="69">
        <f t="shared" si="7"/>
        <v>5874.264109709523</v>
      </c>
      <c r="AV14" s="77">
        <f t="shared" si="8"/>
        <v>6364.2</v>
      </c>
      <c r="AW14" s="72">
        <f t="shared" si="0"/>
        <v>1953</v>
      </c>
      <c r="AX14" s="73">
        <f t="shared" si="1"/>
        <v>17.482956690058362</v>
      </c>
      <c r="AY14" s="55">
        <f t="shared" si="9"/>
        <v>0.45237882824581727</v>
      </c>
      <c r="AZ14" s="55"/>
      <c r="BA14" s="8"/>
      <c r="BD14" s="48">
        <v>26.22823493474</v>
      </c>
      <c r="BE14" s="78">
        <v>99786</v>
      </c>
    </row>
    <row r="15" spans="1:57" ht="12.75">
      <c r="A15" s="45">
        <v>1954</v>
      </c>
      <c r="B15" s="46">
        <v>156.59899689515169</v>
      </c>
      <c r="C15" s="46">
        <v>350.16123805615325</v>
      </c>
      <c r="D15" s="121">
        <v>71.59508516735865</v>
      </c>
      <c r="E15" s="121">
        <v>2.5269808390044166</v>
      </c>
      <c r="F15" s="122">
        <v>28.579367484480002</v>
      </c>
      <c r="G15" s="121">
        <v>217.22080000000003</v>
      </c>
      <c r="H15" s="95">
        <f t="shared" si="2"/>
        <v>1954</v>
      </c>
      <c r="I15" s="46"/>
      <c r="J15" s="173"/>
      <c r="K15" s="186"/>
      <c r="L15" s="187"/>
      <c r="M15" s="178"/>
      <c r="N15" s="173"/>
      <c r="O15" s="186"/>
      <c r="P15" s="187"/>
      <c r="Q15" s="186"/>
      <c r="R15" s="187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87"/>
      <c r="AQ15" s="69">
        <f t="shared" si="3"/>
        <v>257.7423066024911</v>
      </c>
      <c r="AR15" s="69">
        <f t="shared" si="4"/>
        <v>266.61164039999994</v>
      </c>
      <c r="AS15" s="69">
        <f t="shared" si="5"/>
        <v>1196.5609578402089</v>
      </c>
      <c r="AT15" s="69">
        <f t="shared" si="6"/>
        <v>4411.233118080001</v>
      </c>
      <c r="AU15" s="69">
        <f t="shared" si="7"/>
        <v>6132.148022922701</v>
      </c>
      <c r="AV15" s="77">
        <f t="shared" si="8"/>
        <v>6556.800000000001</v>
      </c>
      <c r="AW15" s="72">
        <f t="shared" si="0"/>
        <v>1954</v>
      </c>
      <c r="AX15" s="73">
        <f t="shared" si="1"/>
        <v>17.512355327974152</v>
      </c>
      <c r="AY15" s="55">
        <f t="shared" si="9"/>
        <v>0.44721968018070246</v>
      </c>
      <c r="AZ15" s="55"/>
      <c r="BA15" s="8"/>
      <c r="BD15" s="48">
        <v>28.579367484480002</v>
      </c>
      <c r="BE15" s="78">
        <v>93409</v>
      </c>
    </row>
    <row r="16" spans="1:57" ht="12.75">
      <c r="A16" s="45">
        <v>1955</v>
      </c>
      <c r="B16" s="46">
        <v>159.40052543587296</v>
      </c>
      <c r="C16" s="46">
        <v>362.9525161586611</v>
      </c>
      <c r="D16" s="121">
        <v>78.58308792298931</v>
      </c>
      <c r="E16" s="121">
        <v>2.582980414384016</v>
      </c>
      <c r="F16" s="122">
        <v>28.27963364603</v>
      </c>
      <c r="G16" s="121">
        <v>218.64319999999998</v>
      </c>
      <c r="H16" s="95">
        <f t="shared" si="2"/>
        <v>1955</v>
      </c>
      <c r="I16" s="46"/>
      <c r="J16" s="173"/>
      <c r="K16" s="186"/>
      <c r="L16" s="187"/>
      <c r="M16" s="178"/>
      <c r="N16" s="173"/>
      <c r="O16" s="186"/>
      <c r="P16" s="187"/>
      <c r="Q16" s="186"/>
      <c r="R16" s="187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87"/>
      <c r="AQ16" s="69">
        <f t="shared" si="3"/>
        <v>282.8991165227615</v>
      </c>
      <c r="AR16" s="69">
        <f t="shared" si="4"/>
        <v>272.5199316</v>
      </c>
      <c r="AS16" s="69">
        <f t="shared" si="5"/>
        <v>1184.011701491984</v>
      </c>
      <c r="AT16" s="69">
        <f t="shared" si="6"/>
        <v>4440.11864832</v>
      </c>
      <c r="AU16" s="69">
        <f t="shared" si="7"/>
        <v>6179.549397934746</v>
      </c>
      <c r="AV16" s="77">
        <f t="shared" si="8"/>
        <v>6674.1</v>
      </c>
      <c r="AW16" s="72">
        <f t="shared" si="0"/>
        <v>1955</v>
      </c>
      <c r="AX16" s="73">
        <f t="shared" si="1"/>
        <v>17.025779193753863</v>
      </c>
      <c r="AY16" s="55">
        <f t="shared" si="9"/>
        <v>0.43917735334335745</v>
      </c>
      <c r="AZ16" s="55"/>
      <c r="BA16" s="8"/>
      <c r="BD16" s="48">
        <v>28.27963364603</v>
      </c>
      <c r="BE16" s="78">
        <v>82824</v>
      </c>
    </row>
    <row r="17" spans="1:57" ht="12.75">
      <c r="A17" s="45">
        <v>1956</v>
      </c>
      <c r="B17" s="46">
        <v>160.69978504896108</v>
      </c>
      <c r="C17" s="46">
        <v>367.86345328730255</v>
      </c>
      <c r="D17" s="121">
        <v>85.3799516111254</v>
      </c>
      <c r="E17" s="121">
        <v>2.590980353723958</v>
      </c>
      <c r="F17" s="122">
        <v>29.006107186679998</v>
      </c>
      <c r="G17" s="121">
        <v>220.98</v>
      </c>
      <c r="H17" s="95">
        <f t="shared" si="2"/>
        <v>1956</v>
      </c>
      <c r="I17" s="46"/>
      <c r="J17" s="173"/>
      <c r="K17" s="186"/>
      <c r="L17" s="187"/>
      <c r="M17" s="178"/>
      <c r="N17" s="173"/>
      <c r="O17" s="186"/>
      <c r="P17" s="187"/>
      <c r="Q17" s="186"/>
      <c r="R17" s="187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87"/>
      <c r="AQ17" s="69">
        <f t="shared" si="3"/>
        <v>307.3678258000515</v>
      </c>
      <c r="AR17" s="69">
        <f t="shared" si="4"/>
        <v>273.3639731999999</v>
      </c>
      <c r="AS17" s="69">
        <f t="shared" si="5"/>
        <v>1214.4276956919182</v>
      </c>
      <c r="AT17" s="69">
        <f t="shared" si="6"/>
        <v>4487.573448</v>
      </c>
      <c r="AU17" s="69">
        <f t="shared" si="7"/>
        <v>6282.73294269197</v>
      </c>
      <c r="AV17" s="77">
        <f t="shared" si="8"/>
        <v>6728.5</v>
      </c>
      <c r="AW17" s="72">
        <f t="shared" si="0"/>
        <v>1956</v>
      </c>
      <c r="AX17" s="73">
        <f t="shared" si="1"/>
        <v>17.07898103643673</v>
      </c>
      <c r="AY17" s="55">
        <f t="shared" si="9"/>
        <v>0.4368462906899697</v>
      </c>
      <c r="AZ17" s="55"/>
      <c r="BA17" s="8"/>
      <c r="BD17" s="48">
        <v>29.006107186679998</v>
      </c>
      <c r="BE17" s="78">
        <v>81579</v>
      </c>
    </row>
    <row r="18" spans="1:57" ht="12.75">
      <c r="A18" s="45">
        <v>1957</v>
      </c>
      <c r="B18" s="46">
        <v>159.799379030332</v>
      </c>
      <c r="C18" s="46">
        <v>374.0306766581545</v>
      </c>
      <c r="D18" s="121">
        <v>89.33569926883932</v>
      </c>
      <c r="E18" s="121">
        <v>2.5369807631793453</v>
      </c>
      <c r="F18" s="122">
        <v>28.95428879427</v>
      </c>
      <c r="G18" s="121">
        <v>216.3064</v>
      </c>
      <c r="H18" s="95">
        <f t="shared" si="2"/>
        <v>1957</v>
      </c>
      <c r="I18" s="46"/>
      <c r="J18" s="173"/>
      <c r="K18" s="186"/>
      <c r="L18" s="187"/>
      <c r="M18" s="178"/>
      <c r="N18" s="173"/>
      <c r="O18" s="186"/>
      <c r="P18" s="187"/>
      <c r="Q18" s="186"/>
      <c r="R18" s="187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87"/>
      <c r="AQ18" s="69">
        <f t="shared" si="3"/>
        <v>321.60851736782155</v>
      </c>
      <c r="AR18" s="69">
        <f t="shared" si="4"/>
        <v>267.66669240000004</v>
      </c>
      <c r="AS18" s="69">
        <f t="shared" si="5"/>
        <v>1212.2581632384963</v>
      </c>
      <c r="AT18" s="69">
        <f t="shared" si="6"/>
        <v>4392.66384864</v>
      </c>
      <c r="AU18" s="69">
        <f t="shared" si="7"/>
        <v>6194.197221646318</v>
      </c>
      <c r="AV18" s="77">
        <f t="shared" si="8"/>
        <v>6690.800000000001</v>
      </c>
      <c r="AW18" s="72">
        <f t="shared" si="0"/>
        <v>1957</v>
      </c>
      <c r="AX18" s="73">
        <f t="shared" si="1"/>
        <v>16.560666298789997</v>
      </c>
      <c r="AY18" s="55">
        <f t="shared" si="9"/>
        <v>0.4272360236815033</v>
      </c>
      <c r="AZ18" s="55"/>
      <c r="BA18" s="8"/>
      <c r="BD18" s="48">
        <v>28.95428879427</v>
      </c>
      <c r="BE18" s="78">
        <v>82759</v>
      </c>
    </row>
    <row r="19" spans="1:57" ht="12.75">
      <c r="A19" s="45">
        <v>1958</v>
      </c>
      <c r="B19" s="46">
        <v>159.1999044662049</v>
      </c>
      <c r="C19" s="46">
        <v>373.3454296169487</v>
      </c>
      <c r="D19" s="121">
        <v>97.06644350957123</v>
      </c>
      <c r="E19" s="121">
        <v>2.5769804598790587</v>
      </c>
      <c r="F19" s="122">
        <v>34.27431041503</v>
      </c>
      <c r="G19" s="121">
        <v>205.63840000000002</v>
      </c>
      <c r="H19" s="95">
        <f t="shared" si="2"/>
        <v>1958</v>
      </c>
      <c r="I19" s="46"/>
      <c r="J19" s="173"/>
      <c r="K19" s="186"/>
      <c r="L19" s="187"/>
      <c r="M19" s="178"/>
      <c r="N19" s="173"/>
      <c r="O19" s="186"/>
      <c r="P19" s="187"/>
      <c r="Q19" s="186"/>
      <c r="R19" s="187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87"/>
      <c r="AQ19" s="69">
        <f t="shared" si="3"/>
        <v>349.43919663445644</v>
      </c>
      <c r="AR19" s="69">
        <f t="shared" si="4"/>
        <v>271.88690039999994</v>
      </c>
      <c r="AS19" s="69">
        <f t="shared" si="5"/>
        <v>1434.9968284564761</v>
      </c>
      <c r="AT19" s="69">
        <f t="shared" si="6"/>
        <v>4176.02237184</v>
      </c>
      <c r="AU19" s="69">
        <f t="shared" si="7"/>
        <v>6232.345297330932</v>
      </c>
      <c r="AV19" s="77">
        <f t="shared" si="8"/>
        <v>6665.699999999999</v>
      </c>
      <c r="AW19" s="72">
        <f t="shared" si="0"/>
        <v>1958</v>
      </c>
      <c r="AX19" s="73">
        <f t="shared" si="1"/>
        <v>16.693241172726555</v>
      </c>
      <c r="AY19" s="55">
        <f t="shared" si="9"/>
        <v>0.4264144993807572</v>
      </c>
      <c r="AZ19" s="55"/>
      <c r="BA19" s="8"/>
      <c r="BD19" s="48">
        <v>34.27431041503</v>
      </c>
      <c r="BE19" s="78">
        <v>84141</v>
      </c>
    </row>
    <row r="20" spans="1:57" ht="12.75">
      <c r="A20" s="45">
        <v>1959</v>
      </c>
      <c r="B20" s="46">
        <v>160.49916407929308</v>
      </c>
      <c r="C20" s="46">
        <v>388.3066566832749</v>
      </c>
      <c r="D20" s="121">
        <v>104.47412117426609</v>
      </c>
      <c r="E20" s="121">
        <v>2.5149809299945027</v>
      </c>
      <c r="F20" s="122">
        <v>39.73861069701</v>
      </c>
      <c r="G20" s="121">
        <v>192.43040000000002</v>
      </c>
      <c r="H20" s="95">
        <f t="shared" si="2"/>
        <v>1959</v>
      </c>
      <c r="I20" s="46"/>
      <c r="J20" s="173"/>
      <c r="K20" s="186"/>
      <c r="L20" s="187"/>
      <c r="M20" s="178"/>
      <c r="N20" s="173"/>
      <c r="O20" s="186"/>
      <c r="P20" s="187"/>
      <c r="Q20" s="186"/>
      <c r="R20" s="187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87"/>
      <c r="AQ20" s="69">
        <f t="shared" si="3"/>
        <v>376.1068362273579</v>
      </c>
      <c r="AR20" s="69">
        <f t="shared" si="4"/>
        <v>265.34557800000005</v>
      </c>
      <c r="AS20" s="69">
        <f t="shared" si="5"/>
        <v>1663.776152662415</v>
      </c>
      <c r="AT20" s="69">
        <f t="shared" si="6"/>
        <v>3907.7995910400005</v>
      </c>
      <c r="AU20" s="69">
        <f t="shared" si="7"/>
        <v>6213.028157929773</v>
      </c>
      <c r="AV20" s="77">
        <f t="shared" si="8"/>
        <v>6720.100000000001</v>
      </c>
      <c r="AW20" s="72">
        <f t="shared" si="0"/>
        <v>1959</v>
      </c>
      <c r="AX20" s="73">
        <f t="shared" si="1"/>
        <v>16.00031328589217</v>
      </c>
      <c r="AY20" s="55">
        <f t="shared" si="9"/>
        <v>0.4133309623126172</v>
      </c>
      <c r="AZ20" s="55"/>
      <c r="BA20" s="8"/>
      <c r="BD20" s="48">
        <v>39.73861069701</v>
      </c>
      <c r="BE20" s="78">
        <v>84554</v>
      </c>
    </row>
    <row r="21" spans="1:57" ht="12.75" hidden="1">
      <c r="A21" s="45"/>
      <c r="B21" s="46"/>
      <c r="C21" s="46">
        <v>0</v>
      </c>
      <c r="D21" s="121"/>
      <c r="E21" s="121"/>
      <c r="F21" s="122"/>
      <c r="G21" s="121"/>
      <c r="H21" s="95"/>
      <c r="I21" s="46"/>
      <c r="J21" s="173"/>
      <c r="K21" s="186"/>
      <c r="L21" s="187"/>
      <c r="M21" s="178"/>
      <c r="N21" s="173"/>
      <c r="O21" s="186"/>
      <c r="P21" s="187"/>
      <c r="Q21" s="186"/>
      <c r="R21" s="187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87"/>
      <c r="AQ21" s="69"/>
      <c r="AR21" s="69"/>
      <c r="AS21" s="69"/>
      <c r="AT21" s="69"/>
      <c r="AU21" s="69">
        <f t="shared" si="7"/>
      </c>
      <c r="AV21" s="77"/>
      <c r="AW21" s="72"/>
      <c r="AX21" s="73"/>
      <c r="AY21" s="55" t="e">
        <f t="shared" si="9"/>
        <v>#DIV/0!</v>
      </c>
      <c r="AZ21" s="55"/>
      <c r="BA21" s="8"/>
      <c r="BD21" s="48"/>
      <c r="BE21" s="78"/>
    </row>
    <row r="22" spans="1:57" ht="12.75">
      <c r="A22" s="45">
        <v>1960</v>
      </c>
      <c r="B22" s="46">
        <v>170.69978504896108</v>
      </c>
      <c r="C22" s="46">
        <v>410.1203541616589</v>
      </c>
      <c r="D22" s="121">
        <v>121.65378366462137</v>
      </c>
      <c r="E22" s="121">
        <v>2.711004113510132</v>
      </c>
      <c r="F22" s="122">
        <v>45.58697671097</v>
      </c>
      <c r="G22" s="121">
        <v>199.858</v>
      </c>
      <c r="H22" s="95">
        <f t="shared" si="2"/>
        <v>1960</v>
      </c>
      <c r="I22" s="46"/>
      <c r="J22" s="173"/>
      <c r="K22" s="186"/>
      <c r="L22" s="187"/>
      <c r="M22" s="178"/>
      <c r="N22" s="173"/>
      <c r="O22" s="186"/>
      <c r="P22" s="187"/>
      <c r="Q22" s="186"/>
      <c r="R22" s="187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87"/>
      <c r="AQ22" s="69">
        <f t="shared" si="3"/>
        <v>437.95362119263694</v>
      </c>
      <c r="AR22" s="69">
        <f t="shared" si="4"/>
        <v>286.0272</v>
      </c>
      <c r="AS22" s="69">
        <f t="shared" si="5"/>
        <v>1908.635540934892</v>
      </c>
      <c r="AT22" s="69">
        <f t="shared" si="6"/>
        <v>4058.6363208000002</v>
      </c>
      <c r="AU22" s="69">
        <f t="shared" si="7"/>
        <v>6691.252682927529</v>
      </c>
      <c r="AV22" s="77"/>
      <c r="AW22" s="72">
        <f aca="true" t="shared" si="10" ref="AW22:AW30">A22</f>
        <v>1960</v>
      </c>
      <c r="AX22" s="73">
        <f aca="true" t="shared" si="11" ref="AX22:AX30">AU22/C22</f>
        <v>16.315339180386083</v>
      </c>
      <c r="AY22" s="55">
        <f t="shared" si="9"/>
        <v>0.41621875948560116</v>
      </c>
      <c r="AZ22" s="55"/>
      <c r="BA22" s="8"/>
      <c r="BD22" s="48">
        <v>45.58697671097</v>
      </c>
      <c r="BE22" s="78">
        <v>71177</v>
      </c>
    </row>
    <row r="23" spans="1:57" ht="12.75">
      <c r="A23" s="45">
        <v>1961</v>
      </c>
      <c r="B23" s="46">
        <v>171.49988058275616</v>
      </c>
      <c r="C23" s="46">
        <v>421.3127225013533</v>
      </c>
      <c r="D23" s="121">
        <v>127.58844395047213</v>
      </c>
      <c r="E23" s="121">
        <v>2.682001023638466</v>
      </c>
      <c r="F23" s="122">
        <v>49.85538977988</v>
      </c>
      <c r="G23" s="121">
        <v>194.879</v>
      </c>
      <c r="H23" s="95">
        <f t="shared" si="2"/>
        <v>1961</v>
      </c>
      <c r="I23" s="46"/>
      <c r="J23" s="173"/>
      <c r="K23" s="186"/>
      <c r="L23" s="187"/>
      <c r="M23" s="178"/>
      <c r="N23" s="173"/>
      <c r="O23" s="186"/>
      <c r="P23" s="187"/>
      <c r="Q23" s="186"/>
      <c r="R23" s="187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87"/>
      <c r="AQ23" s="69">
        <f t="shared" si="3"/>
        <v>459.3183982216997</v>
      </c>
      <c r="AR23" s="69">
        <f t="shared" si="4"/>
        <v>282.9672</v>
      </c>
      <c r="AS23" s="69">
        <f t="shared" si="5"/>
        <v>2087.345459304016</v>
      </c>
      <c r="AT23" s="69">
        <f t="shared" si="6"/>
        <v>3957.5247804</v>
      </c>
      <c r="AU23" s="69">
        <f t="shared" si="7"/>
        <v>6787.155837925716</v>
      </c>
      <c r="AV23" s="77"/>
      <c r="AW23" s="72">
        <f t="shared" si="10"/>
        <v>1961</v>
      </c>
      <c r="AX23" s="73">
        <f t="shared" si="11"/>
        <v>16.109543992951494</v>
      </c>
      <c r="AY23" s="55">
        <f t="shared" si="9"/>
        <v>0.40706076845852973</v>
      </c>
      <c r="AZ23" s="55"/>
      <c r="BA23" s="8"/>
      <c r="BD23" s="48">
        <v>49.85538977988</v>
      </c>
      <c r="BE23" s="78">
        <v>66256</v>
      </c>
    </row>
    <row r="24" spans="1:57" ht="12.75">
      <c r="A24" s="45">
        <v>1962</v>
      </c>
      <c r="B24" s="46">
        <v>172.40028660138523</v>
      </c>
      <c r="C24" s="46">
        <v>427.13732235160245</v>
      </c>
      <c r="D24" s="121">
        <v>141.29228405040965</v>
      </c>
      <c r="E24" s="121">
        <v>2.8380035258658274</v>
      </c>
      <c r="F24" s="122">
        <v>53.51214260897</v>
      </c>
      <c r="G24" s="121">
        <v>194.269</v>
      </c>
      <c r="H24" s="95">
        <f t="shared" si="2"/>
        <v>1962</v>
      </c>
      <c r="I24" s="46"/>
      <c r="J24" s="173"/>
      <c r="K24" s="186"/>
      <c r="L24" s="187"/>
      <c r="M24" s="178"/>
      <c r="N24" s="173"/>
      <c r="O24" s="186"/>
      <c r="P24" s="187"/>
      <c r="Q24" s="186"/>
      <c r="R24" s="187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87"/>
      <c r="AQ24" s="69">
        <f t="shared" si="3"/>
        <v>508.65222258147475</v>
      </c>
      <c r="AR24" s="69">
        <f t="shared" si="4"/>
        <v>299.4264</v>
      </c>
      <c r="AS24" s="69">
        <f t="shared" si="5"/>
        <v>2240.4463867523564</v>
      </c>
      <c r="AT24" s="69">
        <f t="shared" si="6"/>
        <v>3945.1371444</v>
      </c>
      <c r="AU24" s="69">
        <f t="shared" si="7"/>
        <v>6993.662153733831</v>
      </c>
      <c r="AV24" s="77"/>
      <c r="AW24" s="72">
        <f t="shared" si="10"/>
        <v>1962</v>
      </c>
      <c r="AX24" s="73">
        <f t="shared" si="11"/>
        <v>16.373334259882178</v>
      </c>
      <c r="AY24" s="55">
        <f t="shared" si="9"/>
        <v>0.4036179410692475</v>
      </c>
      <c r="AZ24" s="55"/>
      <c r="BA24" s="8"/>
      <c r="BD24" s="48">
        <v>53.51214260897</v>
      </c>
      <c r="BE24" s="78">
        <v>67246</v>
      </c>
    </row>
    <row r="25" spans="1:57" ht="12.75">
      <c r="A25" s="45">
        <v>1963</v>
      </c>
      <c r="B25" s="46">
        <v>177.8003343682828</v>
      </c>
      <c r="C25" s="46">
        <v>444.04008270134494</v>
      </c>
      <c r="D25" s="121">
        <v>152.809451666238</v>
      </c>
      <c r="E25" s="121">
        <v>3.0200064451310826</v>
      </c>
      <c r="F25" s="122">
        <v>54.499740205490006</v>
      </c>
      <c r="G25" s="121">
        <v>197.114</v>
      </c>
      <c r="H25" s="95">
        <f t="shared" si="2"/>
        <v>1963</v>
      </c>
      <c r="I25" s="46"/>
      <c r="J25" s="173"/>
      <c r="K25" s="186"/>
      <c r="L25" s="187"/>
      <c r="M25" s="178"/>
      <c r="N25" s="173"/>
      <c r="O25" s="186"/>
      <c r="P25" s="187"/>
      <c r="Q25" s="186"/>
      <c r="R25" s="187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87"/>
      <c r="AQ25" s="69">
        <f t="shared" si="3"/>
        <v>550.1140259984568</v>
      </c>
      <c r="AR25" s="69">
        <f t="shared" si="4"/>
        <v>318.6288</v>
      </c>
      <c r="AS25" s="69">
        <f t="shared" si="5"/>
        <v>2281.795122923456</v>
      </c>
      <c r="AT25" s="69">
        <f t="shared" si="6"/>
        <v>4002.9122664</v>
      </c>
      <c r="AU25" s="69">
        <f t="shared" si="7"/>
        <v>7153.450215321913</v>
      </c>
      <c r="AV25" s="77"/>
      <c r="AW25" s="72">
        <f t="shared" si="10"/>
        <v>1963</v>
      </c>
      <c r="AX25" s="73">
        <f t="shared" si="11"/>
        <v>16.10992001398491</v>
      </c>
      <c r="AY25" s="55">
        <f t="shared" si="9"/>
        <v>0.400415055520717</v>
      </c>
      <c r="AZ25" s="55"/>
      <c r="BA25" s="8"/>
      <c r="BD25" s="48">
        <v>54.499740205490006</v>
      </c>
      <c r="BE25" s="78">
        <v>64464</v>
      </c>
    </row>
    <row r="26" spans="1:57" ht="12.75">
      <c r="A26" s="45">
        <v>1964</v>
      </c>
      <c r="B26" s="46">
        <v>183.49892524480538</v>
      </c>
      <c r="C26" s="46">
        <v>468.708976184753</v>
      </c>
      <c r="D26" s="121">
        <v>160.52980791417127</v>
      </c>
      <c r="E26" s="121">
        <v>3.1210054404488843</v>
      </c>
      <c r="F26" s="122">
        <v>60.25462990373</v>
      </c>
      <c r="G26" s="121">
        <v>190.205</v>
      </c>
      <c r="H26" s="95">
        <f t="shared" si="2"/>
        <v>1964</v>
      </c>
      <c r="I26" s="46"/>
      <c r="J26" s="173"/>
      <c r="K26" s="186"/>
      <c r="L26" s="187"/>
      <c r="M26" s="178"/>
      <c r="N26" s="173"/>
      <c r="O26" s="186"/>
      <c r="P26" s="187"/>
      <c r="Q26" s="186"/>
      <c r="R26" s="187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87"/>
      <c r="AQ26" s="69">
        <f t="shared" si="3"/>
        <v>577.9073084910166</v>
      </c>
      <c r="AR26" s="69">
        <f t="shared" si="4"/>
        <v>329.28479999999996</v>
      </c>
      <c r="AS26" s="69">
        <f t="shared" si="5"/>
        <v>2522.740844809368</v>
      </c>
      <c r="AT26" s="69">
        <f t="shared" si="6"/>
        <v>3862.6070580000005</v>
      </c>
      <c r="AU26" s="69">
        <f t="shared" si="7"/>
        <v>7292.540011300385</v>
      </c>
      <c r="AV26" s="77"/>
      <c r="AW26" s="72">
        <f t="shared" si="10"/>
        <v>1964</v>
      </c>
      <c r="AX26" s="73">
        <f t="shared" si="11"/>
        <v>15.558780355906507</v>
      </c>
      <c r="AY26" s="55">
        <f t="shared" si="9"/>
        <v>0.3914986368267776</v>
      </c>
      <c r="AZ26" s="55"/>
      <c r="BA26" s="8"/>
      <c r="BD26" s="48">
        <v>60.25462990373</v>
      </c>
      <c r="BE26" s="78">
        <v>81435</v>
      </c>
    </row>
    <row r="27" spans="1:57" ht="12.75">
      <c r="A27" s="45">
        <v>1965</v>
      </c>
      <c r="B27" s="46">
        <v>189.50083592070695</v>
      </c>
      <c r="C27" s="46">
        <v>482.6423326892706</v>
      </c>
      <c r="D27" s="121">
        <v>176.47122166293124</v>
      </c>
      <c r="E27" s="121">
        <v>3.404996872215799</v>
      </c>
      <c r="F27" s="122">
        <v>65.40497169052</v>
      </c>
      <c r="G27" s="121">
        <v>187.564</v>
      </c>
      <c r="H27" s="95">
        <f t="shared" si="2"/>
        <v>1965</v>
      </c>
      <c r="I27" s="46"/>
      <c r="J27" s="173"/>
      <c r="K27" s="186"/>
      <c r="L27" s="187"/>
      <c r="M27" s="178"/>
      <c r="N27" s="173"/>
      <c r="O27" s="186"/>
      <c r="P27" s="187"/>
      <c r="Q27" s="186"/>
      <c r="R27" s="187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87"/>
      <c r="AQ27" s="69">
        <f t="shared" si="3"/>
        <v>635.2963979865525</v>
      </c>
      <c r="AR27" s="69">
        <f t="shared" si="4"/>
        <v>359.24760000000003</v>
      </c>
      <c r="AS27" s="69">
        <f t="shared" si="5"/>
        <v>2738.3753547386914</v>
      </c>
      <c r="AT27" s="69">
        <f t="shared" si="6"/>
        <v>3808.9746864</v>
      </c>
      <c r="AU27" s="69">
        <f t="shared" si="7"/>
        <v>7541.894039125244</v>
      </c>
      <c r="AV27" s="77"/>
      <c r="AW27" s="72">
        <f t="shared" si="10"/>
        <v>1965</v>
      </c>
      <c r="AX27" s="73">
        <f t="shared" si="11"/>
        <v>15.626258884300524</v>
      </c>
      <c r="AY27" s="55">
        <f t="shared" si="9"/>
        <v>0.3926320239354331</v>
      </c>
      <c r="AZ27" s="55"/>
      <c r="BA27" s="8"/>
      <c r="BD27" s="48">
        <v>65.40497169052</v>
      </c>
      <c r="BE27" s="78">
        <v>69781</v>
      </c>
    </row>
    <row r="28" spans="1:57" ht="12.75">
      <c r="A28" s="45">
        <v>1966</v>
      </c>
      <c r="B28" s="46">
        <v>190.8000955337951</v>
      </c>
      <c r="C28" s="46">
        <v>491.7789599053476</v>
      </c>
      <c r="D28" s="121">
        <v>182.7767332916927</v>
      </c>
      <c r="E28" s="121">
        <v>3.7569920194112183</v>
      </c>
      <c r="F28" s="122">
        <v>72.66259476865001</v>
      </c>
      <c r="G28" s="121">
        <v>177.505</v>
      </c>
      <c r="H28" s="95">
        <f t="shared" si="2"/>
        <v>1966</v>
      </c>
      <c r="I28" s="46"/>
      <c r="J28" s="173"/>
      <c r="K28" s="186"/>
      <c r="L28" s="187"/>
      <c r="M28" s="178"/>
      <c r="N28" s="173"/>
      <c r="O28" s="186"/>
      <c r="P28" s="187"/>
      <c r="Q28" s="186"/>
      <c r="R28" s="187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87"/>
      <c r="AQ28" s="69">
        <f t="shared" si="3"/>
        <v>657.9962398500937</v>
      </c>
      <c r="AR28" s="69">
        <f t="shared" si="4"/>
        <v>396.3852</v>
      </c>
      <c r="AS28" s="69">
        <f t="shared" si="5"/>
        <v>3042.2375177738386</v>
      </c>
      <c r="AT28" s="69">
        <f t="shared" si="6"/>
        <v>3604.700538</v>
      </c>
      <c r="AU28" s="69">
        <f t="shared" si="7"/>
        <v>7701.319495623932</v>
      </c>
      <c r="AV28" s="77"/>
      <c r="AW28" s="72">
        <f t="shared" si="10"/>
        <v>1966</v>
      </c>
      <c r="AX28" s="73">
        <f t="shared" si="11"/>
        <v>15.660124005927786</v>
      </c>
      <c r="AY28" s="55">
        <f t="shared" si="9"/>
        <v>0.38797937913105973</v>
      </c>
      <c r="AZ28" s="55"/>
      <c r="BA28" s="8"/>
      <c r="BD28" s="48">
        <v>72.66259476865001</v>
      </c>
      <c r="BE28" s="78">
        <v>69227</v>
      </c>
    </row>
    <row r="29" spans="1:57" ht="10.5" customHeight="1">
      <c r="A29" s="45">
        <v>1967</v>
      </c>
      <c r="B29" s="46">
        <v>191.10102698829712</v>
      </c>
      <c r="C29" s="46">
        <v>502.62870472443916</v>
      </c>
      <c r="D29" s="121">
        <v>188.55245728772456</v>
      </c>
      <c r="E29" s="121">
        <v>4.047978314029534</v>
      </c>
      <c r="F29" s="122">
        <v>74.23949957297</v>
      </c>
      <c r="G29" s="121">
        <v>166.43</v>
      </c>
      <c r="H29" s="95">
        <f t="shared" si="2"/>
        <v>1967</v>
      </c>
      <c r="I29" s="46"/>
      <c r="J29" s="173"/>
      <c r="K29" s="186"/>
      <c r="L29" s="187"/>
      <c r="M29" s="178"/>
      <c r="N29" s="173"/>
      <c r="O29" s="186"/>
      <c r="P29" s="187"/>
      <c r="Q29" s="186"/>
      <c r="R29" s="187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87"/>
      <c r="AQ29" s="69">
        <f t="shared" si="3"/>
        <v>678.7888462358085</v>
      </c>
      <c r="AR29" s="69">
        <f t="shared" si="4"/>
        <v>427.08599999999996</v>
      </c>
      <c r="AS29" s="69">
        <f t="shared" si="5"/>
        <v>3108.2593681211083</v>
      </c>
      <c r="AT29" s="69">
        <f t="shared" si="6"/>
        <v>3379.793868</v>
      </c>
      <c r="AU29" s="69">
        <f t="shared" si="7"/>
        <v>7593.928082356917</v>
      </c>
      <c r="AV29" s="77"/>
      <c r="AW29" s="72">
        <f t="shared" si="10"/>
        <v>1967</v>
      </c>
      <c r="AX29" s="73">
        <f t="shared" si="11"/>
        <v>15.108424988422035</v>
      </c>
      <c r="AY29" s="55">
        <f t="shared" si="9"/>
        <v>0.3802031702368973</v>
      </c>
      <c r="AZ29" s="55"/>
      <c r="BA29" s="8"/>
      <c r="BD29" s="48">
        <v>74.23949957297</v>
      </c>
      <c r="BE29" s="78">
        <v>67701</v>
      </c>
    </row>
    <row r="30" spans="1:57" ht="10.5" customHeight="1">
      <c r="A30" s="45">
        <v>1968</v>
      </c>
      <c r="B30" s="46">
        <v>197.20085980415573</v>
      </c>
      <c r="C30" s="46">
        <v>524.5566100430241</v>
      </c>
      <c r="D30" s="121">
        <v>202.03607194033142</v>
      </c>
      <c r="E30" s="121">
        <v>4.514996303527761</v>
      </c>
      <c r="F30" s="122">
        <v>84.55542385020001</v>
      </c>
      <c r="G30" s="121">
        <v>167.148</v>
      </c>
      <c r="H30" s="95">
        <f t="shared" si="2"/>
        <v>1968</v>
      </c>
      <c r="I30" s="46"/>
      <c r="J30" s="173"/>
      <c r="K30" s="186"/>
      <c r="L30" s="187"/>
      <c r="M30" s="178"/>
      <c r="N30" s="173"/>
      <c r="O30" s="186"/>
      <c r="P30" s="187"/>
      <c r="Q30" s="186"/>
      <c r="R30" s="187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87"/>
      <c r="AQ30" s="69">
        <f t="shared" si="3"/>
        <v>727.3298589851931</v>
      </c>
      <c r="AR30" s="69">
        <f t="shared" si="4"/>
        <v>476.3592</v>
      </c>
      <c r="AS30" s="69">
        <f t="shared" si="5"/>
        <v>3540.1664857601745</v>
      </c>
      <c r="AT30" s="69">
        <f t="shared" si="6"/>
        <v>3394.3747248</v>
      </c>
      <c r="AU30" s="69">
        <f t="shared" si="7"/>
        <v>8138.230269545367</v>
      </c>
      <c r="AV30" s="77"/>
      <c r="AW30" s="72">
        <f t="shared" si="10"/>
        <v>1968</v>
      </c>
      <c r="AX30" s="73">
        <f t="shared" si="11"/>
        <v>15.514493791009269</v>
      </c>
      <c r="AY30" s="55">
        <f t="shared" si="9"/>
        <v>0.37593818479950397</v>
      </c>
      <c r="AZ30" s="55"/>
      <c r="BA30" s="8"/>
      <c r="BD30" s="48">
        <v>84.55542385020001</v>
      </c>
      <c r="BE30" s="78">
        <v>72317</v>
      </c>
    </row>
    <row r="31" spans="1:56" ht="10.5" customHeight="1">
      <c r="A31" s="45">
        <v>1969</v>
      </c>
      <c r="B31" s="46">
        <v>203.49892524480535</v>
      </c>
      <c r="C31" s="46">
        <v>537.6905116661349</v>
      </c>
      <c r="D31" s="121">
        <v>215.18727082338245</v>
      </c>
      <c r="E31" s="121">
        <v>5.0809660114116735</v>
      </c>
      <c r="F31" s="122">
        <v>94.39482212664001</v>
      </c>
      <c r="G31" s="121">
        <v>163.746</v>
      </c>
      <c r="H31" s="95">
        <f t="shared" si="2"/>
        <v>1969</v>
      </c>
      <c r="I31" s="46"/>
      <c r="J31" s="173"/>
      <c r="K31" s="186"/>
      <c r="L31" s="187"/>
      <c r="M31" s="178"/>
      <c r="N31" s="173"/>
      <c r="O31" s="186"/>
      <c r="P31" s="187"/>
      <c r="Q31" s="186"/>
      <c r="R31" s="187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87"/>
      <c r="AP31" s="69">
        <f>D31*F$4</f>
        <v>774.6741749641768</v>
      </c>
      <c r="AQ31" s="69">
        <f>E31*F$5*1000</f>
        <v>536.0724</v>
      </c>
      <c r="AR31" s="69">
        <f>F31*F$2</f>
        <v>3952.122412798164</v>
      </c>
      <c r="AS31" s="69">
        <f>G31*F$3</f>
        <v>3325.2882696</v>
      </c>
      <c r="AT31" s="69">
        <f t="shared" si="7"/>
        <v>8588.157257362342</v>
      </c>
      <c r="AU31" s="77"/>
      <c r="AV31" s="72">
        <f>A31</f>
        <v>1969</v>
      </c>
      <c r="AW31" s="73">
        <f>AT31/C31</f>
        <v>15.972305761450627</v>
      </c>
      <c r="AX31" s="55">
        <f>B31/C31</f>
        <v>0.37846850712359753</v>
      </c>
      <c r="AY31" s="55"/>
      <c r="AZ31" s="8"/>
      <c r="BC31" s="48">
        <v>94.39482212664001</v>
      </c>
      <c r="BD31" s="78">
        <v>73028</v>
      </c>
    </row>
    <row r="32" spans="1:57" ht="10.5" customHeight="1" hidden="1">
      <c r="A32" s="49"/>
      <c r="B32" s="47"/>
      <c r="C32" s="47"/>
      <c r="D32" s="121"/>
      <c r="E32" s="121"/>
      <c r="F32" s="123"/>
      <c r="G32" s="121"/>
      <c r="H32" s="95">
        <f t="shared" si="2"/>
        <v>0</v>
      </c>
      <c r="I32" s="46"/>
      <c r="J32" s="173"/>
      <c r="K32" s="186"/>
      <c r="L32" s="187"/>
      <c r="M32" s="178"/>
      <c r="N32" s="173"/>
      <c r="O32" s="186"/>
      <c r="P32" s="187"/>
      <c r="Q32" s="186"/>
      <c r="R32" s="187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87"/>
      <c r="AQ32" s="69"/>
      <c r="AR32" s="69"/>
      <c r="AS32" s="69"/>
      <c r="AT32" s="69"/>
      <c r="AU32" s="69">
        <f t="shared" si="7"/>
      </c>
      <c r="AV32" s="77"/>
      <c r="AW32" s="72"/>
      <c r="AX32" s="73"/>
      <c r="AY32" s="55" t="e">
        <f t="shared" si="9"/>
        <v>#DIV/0!</v>
      </c>
      <c r="AZ32" s="55"/>
      <c r="BA32" s="8"/>
      <c r="BD32" s="48"/>
      <c r="BE32" s="78"/>
    </row>
    <row r="33" spans="1:57" ht="10.5" customHeight="1">
      <c r="A33" s="50">
        <v>1970</v>
      </c>
      <c r="B33" s="51">
        <v>211.9</v>
      </c>
      <c r="C33" s="51">
        <v>544.048</v>
      </c>
      <c r="D33" s="121">
        <v>224.90004409009074</v>
      </c>
      <c r="E33" s="121">
        <v>5.853983659697079</v>
      </c>
      <c r="F33" s="124">
        <v>97.18</v>
      </c>
      <c r="G33" s="121">
        <v>156.886</v>
      </c>
      <c r="H33" s="95">
        <f t="shared" si="2"/>
        <v>1970</v>
      </c>
      <c r="I33" s="46"/>
      <c r="J33" s="173"/>
      <c r="K33" s="186"/>
      <c r="L33" s="187"/>
      <c r="M33" s="178"/>
      <c r="N33" s="173"/>
      <c r="O33" s="186"/>
      <c r="P33" s="187"/>
      <c r="Q33" s="186"/>
      <c r="R33" s="187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87"/>
      <c r="AQ33" s="69">
        <f t="shared" si="3"/>
        <v>809.6401587243267</v>
      </c>
      <c r="AR33" s="69">
        <f t="shared" si="4"/>
        <v>617.6304</v>
      </c>
      <c r="AS33" s="69">
        <f t="shared" si="5"/>
        <v>4068.7322400000003</v>
      </c>
      <c r="AT33" s="69">
        <f t="shared" si="6"/>
        <v>3185.9781336</v>
      </c>
      <c r="AU33" s="69">
        <f t="shared" si="7"/>
        <v>8681.980932324326</v>
      </c>
      <c r="AV33" s="77"/>
      <c r="AW33" s="72">
        <f aca="true" t="shared" si="12" ref="AW33:AW42">A33</f>
        <v>1970</v>
      </c>
      <c r="AX33" s="73">
        <f aca="true" t="shared" si="13" ref="AX33:AX42">AU33/C33</f>
        <v>15.958115703622338</v>
      </c>
      <c r="AY33" s="55">
        <f t="shared" si="9"/>
        <v>0.38948769226244745</v>
      </c>
      <c r="AZ33" s="55"/>
      <c r="BA33" s="8"/>
      <c r="BD33" s="48">
        <v>101.212</v>
      </c>
      <c r="BE33" s="78">
        <v>73943</v>
      </c>
    </row>
    <row r="34" spans="1:57" ht="10.5" customHeight="1">
      <c r="A34" s="50">
        <v>1971</v>
      </c>
      <c r="B34" s="51">
        <v>211.9</v>
      </c>
      <c r="C34" s="51">
        <v>555.428</v>
      </c>
      <c r="D34" s="121">
        <v>232.24435499871404</v>
      </c>
      <c r="E34" s="121">
        <v>7.595943358671545</v>
      </c>
      <c r="F34" s="124">
        <v>98.17</v>
      </c>
      <c r="G34" s="121">
        <v>140.932</v>
      </c>
      <c r="H34" s="95">
        <f t="shared" si="2"/>
        <v>1971</v>
      </c>
      <c r="I34" s="46"/>
      <c r="J34" s="173"/>
      <c r="K34" s="186"/>
      <c r="L34" s="187"/>
      <c r="M34" s="178"/>
      <c r="N34" s="173"/>
      <c r="O34" s="186"/>
      <c r="P34" s="187"/>
      <c r="Q34" s="186"/>
      <c r="R34" s="187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87"/>
      <c r="AQ34" s="69">
        <f t="shared" si="3"/>
        <v>836.0796779953706</v>
      </c>
      <c r="AR34" s="69">
        <f t="shared" si="4"/>
        <v>801.4176000000001</v>
      </c>
      <c r="AS34" s="69">
        <f t="shared" si="5"/>
        <v>4110.18156</v>
      </c>
      <c r="AT34" s="69">
        <f t="shared" si="6"/>
        <v>2861.9906831999997</v>
      </c>
      <c r="AU34" s="69">
        <f t="shared" si="7"/>
        <v>8609.66952119537</v>
      </c>
      <c r="AV34" s="77"/>
      <c r="AW34" s="72">
        <f t="shared" si="12"/>
        <v>1971</v>
      </c>
      <c r="AX34" s="73">
        <f t="shared" si="13"/>
        <v>15.500964159522693</v>
      </c>
      <c r="AY34" s="55">
        <f t="shared" si="9"/>
        <v>0.3815075941436154</v>
      </c>
      <c r="AZ34" s="55"/>
      <c r="BA34" s="8"/>
      <c r="BD34" s="48">
        <v>106.464</v>
      </c>
      <c r="BE34" s="78">
        <v>74506</v>
      </c>
    </row>
    <row r="35" spans="1:57" ht="10.5" customHeight="1">
      <c r="A35" s="50">
        <v>1972</v>
      </c>
      <c r="B35" s="51">
        <v>211.9</v>
      </c>
      <c r="C35" s="51">
        <v>575.735</v>
      </c>
      <c r="D35" s="121">
        <v>239.4016820369622</v>
      </c>
      <c r="E35" s="121">
        <v>9.904964646560387</v>
      </c>
      <c r="F35" s="124">
        <v>104.89</v>
      </c>
      <c r="G35" s="121">
        <v>122.884</v>
      </c>
      <c r="H35" s="95">
        <f t="shared" si="2"/>
        <v>1972</v>
      </c>
      <c r="I35" s="46"/>
      <c r="J35" s="173"/>
      <c r="K35" s="186"/>
      <c r="L35" s="187"/>
      <c r="M35" s="178"/>
      <c r="N35" s="173"/>
      <c r="O35" s="186"/>
      <c r="P35" s="187"/>
      <c r="Q35" s="186"/>
      <c r="R35" s="187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87"/>
      <c r="AQ35" s="69">
        <f t="shared" si="3"/>
        <v>861.846055333064</v>
      </c>
      <c r="AR35" s="69">
        <f t="shared" si="4"/>
        <v>1045.0332000000003</v>
      </c>
      <c r="AS35" s="69">
        <f t="shared" si="5"/>
        <v>4391.53452</v>
      </c>
      <c r="AT35" s="69">
        <f t="shared" si="6"/>
        <v>2495.4791184</v>
      </c>
      <c r="AU35" s="69">
        <f t="shared" si="7"/>
        <v>8793.892893733064</v>
      </c>
      <c r="AV35" s="77"/>
      <c r="AW35" s="72">
        <f t="shared" si="12"/>
        <v>1972</v>
      </c>
      <c r="AX35" s="73">
        <f t="shared" si="13"/>
        <v>15.274202356523512</v>
      </c>
      <c r="AY35" s="55">
        <f t="shared" si="9"/>
        <v>0.3680512735894118</v>
      </c>
      <c r="AZ35" s="55"/>
      <c r="BA35" s="8"/>
      <c r="BD35" s="48">
        <v>104.566</v>
      </c>
      <c r="BE35" s="78">
        <v>75470</v>
      </c>
    </row>
    <row r="36" spans="1:57" ht="10.5" customHeight="1">
      <c r="A36" s="50">
        <v>1973</v>
      </c>
      <c r="B36" s="51">
        <v>211.9</v>
      </c>
      <c r="C36" s="51">
        <v>617.164</v>
      </c>
      <c r="D36" s="121">
        <v>255.6173387956057</v>
      </c>
      <c r="E36" s="121">
        <v>10.915978238204461</v>
      </c>
      <c r="F36" s="124">
        <v>106.84</v>
      </c>
      <c r="G36" s="121">
        <v>133.37</v>
      </c>
      <c r="H36" s="95">
        <f t="shared" si="2"/>
        <v>1973</v>
      </c>
      <c r="I36" s="46"/>
      <c r="J36" s="173"/>
      <c r="K36" s="186"/>
      <c r="L36" s="187"/>
      <c r="M36" s="178"/>
      <c r="N36" s="173"/>
      <c r="O36" s="186"/>
      <c r="P36" s="187"/>
      <c r="Q36" s="186"/>
      <c r="R36" s="187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87"/>
      <c r="AQ36" s="69">
        <f t="shared" si="3"/>
        <v>920.2224196641805</v>
      </c>
      <c r="AR36" s="69">
        <f t="shared" si="4"/>
        <v>1151.7012</v>
      </c>
      <c r="AS36" s="69">
        <f t="shared" si="5"/>
        <v>4473.17712</v>
      </c>
      <c r="AT36" s="69">
        <f t="shared" si="6"/>
        <v>2708.4246120000003</v>
      </c>
      <c r="AU36" s="69">
        <f t="shared" si="7"/>
        <v>9253.52535166418</v>
      </c>
      <c r="AV36" s="77"/>
      <c r="AW36" s="72">
        <f t="shared" si="12"/>
        <v>1973</v>
      </c>
      <c r="AX36" s="73">
        <f t="shared" si="13"/>
        <v>14.993624630834237</v>
      </c>
      <c r="AY36" s="55">
        <f t="shared" si="9"/>
        <v>0.3433447187457467</v>
      </c>
      <c r="AZ36" s="55"/>
      <c r="BA36" s="8"/>
      <c r="BD36" s="48">
        <v>112.697</v>
      </c>
      <c r="BE36" s="78">
        <v>75790</v>
      </c>
    </row>
    <row r="37" spans="1:57" ht="10.5" customHeight="1">
      <c r="A37" s="50">
        <v>1974</v>
      </c>
      <c r="B37" s="51">
        <v>211.9</v>
      </c>
      <c r="C37" s="51">
        <v>609.066</v>
      </c>
      <c r="D37" s="121">
        <v>247.0887967079399</v>
      </c>
      <c r="E37" s="121">
        <v>12.87696244763331</v>
      </c>
      <c r="F37" s="124">
        <v>100.39</v>
      </c>
      <c r="G37" s="121">
        <v>117.888</v>
      </c>
      <c r="H37" s="95">
        <f t="shared" si="2"/>
        <v>1974</v>
      </c>
      <c r="I37" s="46"/>
      <c r="J37" s="173"/>
      <c r="K37" s="186"/>
      <c r="L37" s="187"/>
      <c r="M37" s="178"/>
      <c r="N37" s="173"/>
      <c r="O37" s="186"/>
      <c r="P37" s="187"/>
      <c r="Q37" s="186"/>
      <c r="R37" s="187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87"/>
      <c r="AQ37" s="69">
        <f t="shared" si="3"/>
        <v>889.5196681485837</v>
      </c>
      <c r="AR37" s="69">
        <f t="shared" si="4"/>
        <v>1358.5968000000003</v>
      </c>
      <c r="AS37" s="69">
        <f t="shared" si="5"/>
        <v>4203.12852</v>
      </c>
      <c r="AT37" s="69">
        <f t="shared" si="6"/>
        <v>2394.0223488</v>
      </c>
      <c r="AU37" s="69">
        <f t="shared" si="7"/>
        <v>8845.267336948586</v>
      </c>
      <c r="AV37" s="77"/>
      <c r="AW37" s="72">
        <f t="shared" si="12"/>
        <v>1974</v>
      </c>
      <c r="AX37" s="73">
        <f t="shared" si="13"/>
        <v>14.522674614817745</v>
      </c>
      <c r="AY37" s="55">
        <f t="shared" si="9"/>
        <v>0.3479097503390437</v>
      </c>
      <c r="AZ37" s="55"/>
      <c r="BA37" s="8"/>
      <c r="BD37" s="48">
        <v>111.935</v>
      </c>
      <c r="BE37" s="78">
        <v>74957</v>
      </c>
    </row>
    <row r="38" spans="1:57" ht="10.5" customHeight="1">
      <c r="A38" s="50">
        <v>1975</v>
      </c>
      <c r="B38" s="51">
        <v>211.9</v>
      </c>
      <c r="C38" s="51">
        <v>605.277</v>
      </c>
      <c r="D38" s="121">
        <v>247.79518021824595</v>
      </c>
      <c r="E38" s="121">
        <v>13.34995166151688</v>
      </c>
      <c r="F38" s="124">
        <v>88.85</v>
      </c>
      <c r="G38" s="121">
        <v>122.217</v>
      </c>
      <c r="H38" s="95">
        <f t="shared" si="2"/>
        <v>1975</v>
      </c>
      <c r="I38" s="46"/>
      <c r="J38" s="173"/>
      <c r="K38" s="186"/>
      <c r="L38" s="187"/>
      <c r="M38" s="178"/>
      <c r="N38" s="173"/>
      <c r="O38" s="186"/>
      <c r="P38" s="187"/>
      <c r="Q38" s="186"/>
      <c r="R38" s="187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87"/>
      <c r="AQ38" s="69">
        <f t="shared" si="3"/>
        <v>892.0626487856854</v>
      </c>
      <c r="AR38" s="69">
        <f t="shared" si="4"/>
        <v>1408.4999999999998</v>
      </c>
      <c r="AS38" s="69">
        <f t="shared" si="5"/>
        <v>3719.9718</v>
      </c>
      <c r="AT38" s="69">
        <f t="shared" si="6"/>
        <v>2481.9339492</v>
      </c>
      <c r="AU38" s="69">
        <f t="shared" si="7"/>
        <v>8502.468397985685</v>
      </c>
      <c r="AV38" s="77"/>
      <c r="AW38" s="72">
        <f t="shared" si="12"/>
        <v>1975</v>
      </c>
      <c r="AX38" s="73">
        <f t="shared" si="13"/>
        <v>14.047235229466319</v>
      </c>
      <c r="AY38" s="55">
        <f t="shared" si="9"/>
        <v>0.3500876458216651</v>
      </c>
      <c r="AZ38" s="55"/>
      <c r="BA38" s="8"/>
      <c r="BD38" s="48">
        <v>91.505</v>
      </c>
      <c r="BE38" s="78">
        <v>73694</v>
      </c>
    </row>
    <row r="39" spans="1:57" ht="10.5" customHeight="1">
      <c r="A39" s="50">
        <v>1976</v>
      </c>
      <c r="B39" s="51">
        <v>211.9</v>
      </c>
      <c r="C39" s="51">
        <v>621.224</v>
      </c>
      <c r="D39" s="121">
        <v>250.07015064114339</v>
      </c>
      <c r="E39" s="121">
        <v>14.250924118059634</v>
      </c>
      <c r="F39" s="124">
        <v>87.92</v>
      </c>
      <c r="G39" s="121">
        <v>123.604</v>
      </c>
      <c r="H39" s="95">
        <f t="shared" si="2"/>
        <v>1976</v>
      </c>
      <c r="I39" s="46"/>
      <c r="J39" s="173"/>
      <c r="K39" s="186"/>
      <c r="L39" s="187"/>
      <c r="M39" s="178"/>
      <c r="N39" s="173"/>
      <c r="O39" s="186"/>
      <c r="P39" s="187"/>
      <c r="Q39" s="186"/>
      <c r="R39" s="187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87"/>
      <c r="AQ39" s="69">
        <f t="shared" si="3"/>
        <v>900.2525423081162</v>
      </c>
      <c r="AR39" s="69">
        <f t="shared" si="4"/>
        <v>1503.5579999999998</v>
      </c>
      <c r="AS39" s="69">
        <f t="shared" si="5"/>
        <v>3681.03456</v>
      </c>
      <c r="AT39" s="69">
        <f t="shared" si="6"/>
        <v>2510.1005904</v>
      </c>
      <c r="AU39" s="69">
        <f t="shared" si="7"/>
        <v>8594.945692708116</v>
      </c>
      <c r="AV39" s="77"/>
      <c r="AW39" s="72">
        <f t="shared" si="12"/>
        <v>1976</v>
      </c>
      <c r="AX39" s="73">
        <f t="shared" si="13"/>
        <v>13.8355016752542</v>
      </c>
      <c r="AY39" s="55">
        <f t="shared" si="9"/>
        <v>0.3411007945604162</v>
      </c>
      <c r="AZ39" s="55"/>
      <c r="BA39" s="8"/>
      <c r="BD39" s="48">
        <v>88.449</v>
      </c>
      <c r="BE39" s="78">
        <v>75390</v>
      </c>
    </row>
    <row r="40" spans="1:57" ht="10.5" customHeight="1">
      <c r="A40" s="50">
        <v>1977</v>
      </c>
      <c r="B40" s="51">
        <v>211.9</v>
      </c>
      <c r="C40" s="51">
        <v>635.973</v>
      </c>
      <c r="D40" s="121">
        <v>257.16514972259984</v>
      </c>
      <c r="E40" s="121">
        <v>14.903937216840747</v>
      </c>
      <c r="F40" s="124">
        <v>89</v>
      </c>
      <c r="G40" s="121">
        <v>123.978</v>
      </c>
      <c r="H40" s="95">
        <f t="shared" si="2"/>
        <v>1977</v>
      </c>
      <c r="I40" s="46"/>
      <c r="J40" s="173"/>
      <c r="K40" s="186"/>
      <c r="L40" s="187"/>
      <c r="M40" s="178"/>
      <c r="N40" s="173"/>
      <c r="O40" s="186"/>
      <c r="P40" s="187"/>
      <c r="Q40" s="186"/>
      <c r="R40" s="187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87"/>
      <c r="AQ40" s="69">
        <f t="shared" si="3"/>
        <v>925.7945390013595</v>
      </c>
      <c r="AR40" s="69">
        <f t="shared" si="4"/>
        <v>1572.4547999999998</v>
      </c>
      <c r="AS40" s="69">
        <f t="shared" si="5"/>
        <v>3726.2520000000004</v>
      </c>
      <c r="AT40" s="69">
        <f t="shared" si="6"/>
        <v>2517.6956328</v>
      </c>
      <c r="AU40" s="69">
        <f t="shared" si="7"/>
        <v>8742.196971801359</v>
      </c>
      <c r="AV40" s="77"/>
      <c r="AW40" s="72">
        <f t="shared" si="12"/>
        <v>1977</v>
      </c>
      <c r="AX40" s="73">
        <f t="shared" si="13"/>
        <v>13.74617628704577</v>
      </c>
      <c r="AY40" s="55">
        <f t="shared" si="9"/>
        <v>0.3331902454978435</v>
      </c>
      <c r="AZ40" s="55"/>
      <c r="BA40" s="8"/>
      <c r="BD40" s="48">
        <v>92.268</v>
      </c>
      <c r="BE40" s="78">
        <v>72501</v>
      </c>
    </row>
    <row r="41" spans="1:57" ht="10.5" customHeight="1">
      <c r="A41" s="50">
        <v>1978</v>
      </c>
      <c r="B41" s="51">
        <v>211.9</v>
      </c>
      <c r="C41" s="51">
        <v>656.518</v>
      </c>
      <c r="D41" s="121">
        <v>263.05514163941655</v>
      </c>
      <c r="E41" s="121">
        <v>15.705923833715618</v>
      </c>
      <c r="F41" s="124">
        <v>90.56</v>
      </c>
      <c r="G41" s="121">
        <v>120.477</v>
      </c>
      <c r="H41" s="95">
        <f t="shared" si="2"/>
        <v>1978</v>
      </c>
      <c r="I41" s="46"/>
      <c r="J41" s="173"/>
      <c r="K41" s="186"/>
      <c r="L41" s="187"/>
      <c r="M41" s="178"/>
      <c r="N41" s="173"/>
      <c r="O41" s="186"/>
      <c r="P41" s="187"/>
      <c r="Q41" s="186"/>
      <c r="R41" s="187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87"/>
      <c r="AQ41" s="69">
        <f t="shared" si="3"/>
        <v>946.9985099018996</v>
      </c>
      <c r="AR41" s="69">
        <f t="shared" si="4"/>
        <v>1657.0692</v>
      </c>
      <c r="AS41" s="69">
        <f t="shared" si="5"/>
        <v>3791.5660800000005</v>
      </c>
      <c r="AT41" s="69">
        <f t="shared" si="6"/>
        <v>2446.5987252</v>
      </c>
      <c r="AU41" s="69">
        <f t="shared" si="7"/>
        <v>8842.2325151019</v>
      </c>
      <c r="AV41" s="77"/>
      <c r="AW41" s="72">
        <f t="shared" si="12"/>
        <v>1978</v>
      </c>
      <c r="AX41" s="73">
        <f t="shared" si="13"/>
        <v>13.46837788926107</v>
      </c>
      <c r="AY41" s="55">
        <f t="shared" si="9"/>
        <v>0.32276342765925686</v>
      </c>
      <c r="AZ41" s="55"/>
      <c r="BA41" s="8"/>
      <c r="BD41" s="48">
        <v>97.038</v>
      </c>
      <c r="BE41" s="78">
        <v>72261</v>
      </c>
    </row>
    <row r="42" spans="1:57" ht="10.5" customHeight="1">
      <c r="A42" s="50">
        <v>1979</v>
      </c>
      <c r="B42" s="51">
        <v>211.9</v>
      </c>
      <c r="C42" s="51">
        <v>674.11</v>
      </c>
      <c r="D42" s="121">
        <v>275.2506451849947</v>
      </c>
      <c r="E42" s="121">
        <v>17.141917995185107</v>
      </c>
      <c r="F42" s="124">
        <v>91.09</v>
      </c>
      <c r="G42" s="121">
        <v>129.378</v>
      </c>
      <c r="H42" s="95">
        <f t="shared" si="2"/>
        <v>1979</v>
      </c>
      <c r="I42" s="46"/>
      <c r="J42" s="173"/>
      <c r="K42" s="186"/>
      <c r="L42" s="187"/>
      <c r="M42" s="178"/>
      <c r="N42" s="173"/>
      <c r="O42" s="186"/>
      <c r="P42" s="187"/>
      <c r="Q42" s="186"/>
      <c r="R42" s="187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87"/>
      <c r="AQ42" s="69">
        <f t="shared" si="3"/>
        <v>990.9023226659809</v>
      </c>
      <c r="AR42" s="69">
        <f t="shared" si="4"/>
        <v>1808.5752</v>
      </c>
      <c r="AS42" s="69">
        <f t="shared" si="5"/>
        <v>3813.7561200000005</v>
      </c>
      <c r="AT42" s="69">
        <f t="shared" si="6"/>
        <v>2627.3566727999996</v>
      </c>
      <c r="AU42" s="69">
        <f t="shared" si="7"/>
        <v>9240.59031546598</v>
      </c>
      <c r="AV42" s="77"/>
      <c r="AW42" s="72">
        <f t="shared" si="12"/>
        <v>1979</v>
      </c>
      <c r="AX42" s="73">
        <f t="shared" si="13"/>
        <v>13.7078374678702</v>
      </c>
      <c r="AY42" s="55">
        <f t="shared" si="9"/>
        <v>0.3143403895506668</v>
      </c>
      <c r="AZ42" s="55"/>
      <c r="BA42" s="8"/>
      <c r="BD42" s="48">
        <v>97.68</v>
      </c>
      <c r="BE42" s="78">
        <v>72436</v>
      </c>
    </row>
    <row r="43" spans="1:57" ht="10.5" customHeight="1" hidden="1">
      <c r="A43" s="50"/>
      <c r="B43" s="51"/>
      <c r="C43" s="51"/>
      <c r="D43" s="121"/>
      <c r="E43" s="121"/>
      <c r="F43" s="124"/>
      <c r="G43" s="121"/>
      <c r="H43" s="95"/>
      <c r="I43" s="46"/>
      <c r="J43" s="173"/>
      <c r="K43" s="186"/>
      <c r="L43" s="187"/>
      <c r="M43" s="178"/>
      <c r="N43" s="173"/>
      <c r="O43" s="186"/>
      <c r="P43" s="187"/>
      <c r="Q43" s="186"/>
      <c r="R43" s="187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87"/>
      <c r="AQ43" s="69"/>
      <c r="AR43" s="69"/>
      <c r="AS43" s="69"/>
      <c r="AT43" s="69"/>
      <c r="AU43" s="69">
        <f t="shared" si="7"/>
      </c>
      <c r="AV43" s="77"/>
      <c r="AW43" s="72"/>
      <c r="AX43" s="73"/>
      <c r="AY43" s="55" t="e">
        <f t="shared" si="9"/>
        <v>#DIV/0!</v>
      </c>
      <c r="AZ43" s="55"/>
      <c r="BA43" s="8"/>
      <c r="BD43" s="48"/>
      <c r="BE43" s="78"/>
    </row>
    <row r="44" spans="1:57" ht="10.5" customHeight="1">
      <c r="A44" s="50">
        <v>1980</v>
      </c>
      <c r="B44" s="51">
        <v>206.2</v>
      </c>
      <c r="C44" s="51">
        <v>660.075</v>
      </c>
      <c r="D44" s="121">
        <v>262.43186207149944</v>
      </c>
      <c r="E44" s="121">
        <v>17.35695031562186</v>
      </c>
      <c r="F44" s="124">
        <v>77.5</v>
      </c>
      <c r="G44" s="121">
        <v>123.46</v>
      </c>
      <c r="H44" s="95">
        <f t="shared" si="2"/>
        <v>1980</v>
      </c>
      <c r="I44" s="46"/>
      <c r="J44" s="173"/>
      <c r="K44" s="186"/>
      <c r="L44" s="187"/>
      <c r="M44" s="178"/>
      <c r="N44" s="173"/>
      <c r="O44" s="186"/>
      <c r="P44" s="187"/>
      <c r="Q44" s="186"/>
      <c r="R44" s="187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87"/>
      <c r="AQ44" s="69">
        <f t="shared" si="3"/>
        <v>944.754703457398</v>
      </c>
      <c r="AR44" s="69">
        <f t="shared" si="4"/>
        <v>1831.2624</v>
      </c>
      <c r="AS44" s="69">
        <f t="shared" si="5"/>
        <v>3244.77</v>
      </c>
      <c r="AT44" s="69">
        <f t="shared" si="6"/>
        <v>2507.176296</v>
      </c>
      <c r="AU44" s="69">
        <f t="shared" si="7"/>
        <v>8527.963399457398</v>
      </c>
      <c r="AV44" s="77"/>
      <c r="AW44" s="72">
        <f aca="true" t="shared" si="14" ref="AW44:AW53">A44</f>
        <v>1980</v>
      </c>
      <c r="AX44" s="73">
        <f aca="true" t="shared" si="15" ref="AX44:AX53">AU44/C44</f>
        <v>12.91968851942188</v>
      </c>
      <c r="AY44" s="55">
        <f t="shared" si="9"/>
        <v>0.312388743703367</v>
      </c>
      <c r="AZ44" s="55"/>
      <c r="BA44" s="8"/>
      <c r="BD44" s="48">
        <v>87.241</v>
      </c>
      <c r="BE44" s="78">
        <v>71944.45526215111</v>
      </c>
    </row>
    <row r="45" spans="1:57" ht="10.5" customHeight="1">
      <c r="A45" s="50">
        <v>1981</v>
      </c>
      <c r="B45" s="51">
        <v>198.7</v>
      </c>
      <c r="C45" s="51">
        <v>651.345</v>
      </c>
      <c r="D45" s="121">
        <v>256.93661388103027</v>
      </c>
      <c r="E45" s="121">
        <v>17.47391807101018</v>
      </c>
      <c r="F45" s="124">
        <v>71.7</v>
      </c>
      <c r="G45" s="121">
        <v>118.386</v>
      </c>
      <c r="H45" s="95">
        <f t="shared" si="2"/>
        <v>1981</v>
      </c>
      <c r="I45" s="46"/>
      <c r="J45" s="173"/>
      <c r="K45" s="186"/>
      <c r="L45" s="187"/>
      <c r="M45" s="178"/>
      <c r="N45" s="173"/>
      <c r="O45" s="186"/>
      <c r="P45" s="187"/>
      <c r="Q45" s="186"/>
      <c r="R45" s="187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87"/>
      <c r="AQ45" s="69">
        <f t="shared" si="3"/>
        <v>924.971809971709</v>
      </c>
      <c r="AR45" s="69">
        <f t="shared" si="4"/>
        <v>1843.6032</v>
      </c>
      <c r="AS45" s="69">
        <f t="shared" si="5"/>
        <v>3001.9356000000002</v>
      </c>
      <c r="AT45" s="69">
        <f t="shared" si="6"/>
        <v>2404.1355336</v>
      </c>
      <c r="AU45" s="69">
        <f t="shared" si="7"/>
        <v>8174.646143571708</v>
      </c>
      <c r="AV45" s="77"/>
      <c r="AW45" s="72">
        <f t="shared" si="14"/>
        <v>1981</v>
      </c>
      <c r="AX45" s="73">
        <f t="shared" si="15"/>
        <v>12.550408989969537</v>
      </c>
      <c r="AY45" s="55">
        <f t="shared" si="9"/>
        <v>0.3050610659481534</v>
      </c>
      <c r="AZ45" s="55"/>
      <c r="BA45" s="8"/>
      <c r="BD45" s="48">
        <v>74.335</v>
      </c>
      <c r="BE45" s="78">
        <v>71354.36114298324</v>
      </c>
    </row>
    <row r="46" spans="1:57" ht="10.5" customHeight="1">
      <c r="A46" s="50">
        <v>1982</v>
      </c>
      <c r="B46" s="51">
        <v>196.3</v>
      </c>
      <c r="C46" s="51">
        <v>664.974</v>
      </c>
      <c r="D46" s="121">
        <v>252.73986479038837</v>
      </c>
      <c r="E46" s="121">
        <v>17.679908251663413</v>
      </c>
      <c r="F46" s="124">
        <v>72.79</v>
      </c>
      <c r="G46" s="121">
        <v>110.998</v>
      </c>
      <c r="H46" s="95">
        <f t="shared" si="2"/>
        <v>1982</v>
      </c>
      <c r="I46" s="46"/>
      <c r="J46" s="173"/>
      <c r="K46" s="186"/>
      <c r="L46" s="187"/>
      <c r="M46" s="178"/>
      <c r="N46" s="173"/>
      <c r="O46" s="186"/>
      <c r="P46" s="187"/>
      <c r="Q46" s="186"/>
      <c r="R46" s="187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87"/>
      <c r="AQ46" s="69">
        <f t="shared" si="3"/>
        <v>909.8635132453982</v>
      </c>
      <c r="AR46" s="69">
        <f t="shared" si="4"/>
        <v>1865.3364000000001</v>
      </c>
      <c r="AS46" s="69">
        <f t="shared" si="5"/>
        <v>3047.5717200000004</v>
      </c>
      <c r="AT46" s="69">
        <f t="shared" si="6"/>
        <v>2254.1029848000003</v>
      </c>
      <c r="AU46" s="69">
        <f t="shared" si="7"/>
        <v>8076.874618045398</v>
      </c>
      <c r="AV46" s="77"/>
      <c r="AW46" s="72">
        <f t="shared" si="14"/>
        <v>1982</v>
      </c>
      <c r="AX46" s="73">
        <f t="shared" si="15"/>
        <v>12.146151004468441</v>
      </c>
      <c r="AY46" s="55">
        <f t="shared" si="9"/>
        <v>0.29519951155985047</v>
      </c>
      <c r="AZ46" s="55"/>
      <c r="BA46" s="8"/>
      <c r="BD46" s="48">
        <v>75.548</v>
      </c>
      <c r="BE46" s="78">
        <v>70556.58590480385</v>
      </c>
    </row>
    <row r="47" spans="1:57" ht="10.5" customHeight="1">
      <c r="A47" s="50">
        <v>1983</v>
      </c>
      <c r="B47" s="51">
        <v>197.5</v>
      </c>
      <c r="C47" s="51">
        <v>689.073</v>
      </c>
      <c r="D47" s="121">
        <v>256.89506190983576</v>
      </c>
      <c r="E47" s="121">
        <v>18.037942865808578</v>
      </c>
      <c r="F47" s="124">
        <v>69.77</v>
      </c>
      <c r="G47" s="121">
        <v>111.475</v>
      </c>
      <c r="H47" s="95">
        <f t="shared" si="2"/>
        <v>1983</v>
      </c>
      <c r="I47" s="46"/>
      <c r="J47" s="173"/>
      <c r="K47" s="186"/>
      <c r="L47" s="187"/>
      <c r="M47" s="178"/>
      <c r="N47" s="173"/>
      <c r="O47" s="186"/>
      <c r="P47" s="187"/>
      <c r="Q47" s="186"/>
      <c r="R47" s="187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87"/>
      <c r="AQ47" s="69">
        <f t="shared" si="3"/>
        <v>924.8222228754088</v>
      </c>
      <c r="AR47" s="69">
        <f t="shared" si="4"/>
        <v>1903.1111999999998</v>
      </c>
      <c r="AS47" s="69">
        <f t="shared" si="5"/>
        <v>2921.13036</v>
      </c>
      <c r="AT47" s="69">
        <f t="shared" si="6"/>
        <v>2263.78971</v>
      </c>
      <c r="AU47" s="69">
        <f t="shared" si="7"/>
        <v>8012.853492875409</v>
      </c>
      <c r="AV47" s="77"/>
      <c r="AW47" s="72">
        <f t="shared" si="14"/>
        <v>1983</v>
      </c>
      <c r="AX47" s="73">
        <f t="shared" si="15"/>
        <v>11.628453723880357</v>
      </c>
      <c r="AY47" s="55">
        <f t="shared" si="9"/>
        <v>0.28661694769639795</v>
      </c>
      <c r="AZ47" s="55"/>
      <c r="BA47" s="8"/>
      <c r="BD47" s="48">
        <v>75.677</v>
      </c>
      <c r="BE47" s="78">
        <v>71697.49701026699</v>
      </c>
    </row>
    <row r="48" spans="1:57" ht="10.5" customHeight="1">
      <c r="A48" s="50">
        <v>1984</v>
      </c>
      <c r="B48" s="51">
        <v>196.7</v>
      </c>
      <c r="C48" s="51">
        <v>707.475</v>
      </c>
      <c r="D48" s="121">
        <v>261.79819451078373</v>
      </c>
      <c r="E48" s="121">
        <v>18.58190434667223</v>
      </c>
      <c r="F48" s="124">
        <v>86.79</v>
      </c>
      <c r="G48" s="121">
        <v>77.309</v>
      </c>
      <c r="H48" s="95">
        <f t="shared" si="2"/>
        <v>1984</v>
      </c>
      <c r="I48" s="46"/>
      <c r="J48" s="173"/>
      <c r="K48" s="186"/>
      <c r="L48" s="187"/>
      <c r="M48" s="178"/>
      <c r="N48" s="173"/>
      <c r="O48" s="186"/>
      <c r="P48" s="187"/>
      <c r="Q48" s="186"/>
      <c r="R48" s="187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87"/>
      <c r="AQ48" s="69">
        <f t="shared" si="3"/>
        <v>942.4735002388214</v>
      </c>
      <c r="AR48" s="69">
        <f t="shared" si="4"/>
        <v>1960.5024000000003</v>
      </c>
      <c r="AS48" s="69">
        <f t="shared" si="5"/>
        <v>3633.7237200000004</v>
      </c>
      <c r="AT48" s="69">
        <f t="shared" si="6"/>
        <v>1569.9602484</v>
      </c>
      <c r="AU48" s="69">
        <f t="shared" si="7"/>
        <v>8106.6598686388215</v>
      </c>
      <c r="AV48" s="77"/>
      <c r="AW48" s="72">
        <f t="shared" si="14"/>
        <v>1984</v>
      </c>
      <c r="AX48" s="73">
        <f t="shared" si="15"/>
        <v>11.45858138964461</v>
      </c>
      <c r="AY48" s="55">
        <f t="shared" si="9"/>
        <v>0.27803102583130146</v>
      </c>
      <c r="AZ48" s="55"/>
      <c r="BA48" s="8"/>
      <c r="BD48" s="48">
        <v>78.539</v>
      </c>
      <c r="BE48" s="78">
        <v>73648.8785787262</v>
      </c>
    </row>
    <row r="49" spans="1:57" ht="10.5" customHeight="1">
      <c r="A49" s="50">
        <v>1985</v>
      </c>
      <c r="B49" s="51">
        <v>203.1</v>
      </c>
      <c r="C49" s="51">
        <v>732.943</v>
      </c>
      <c r="D49" s="121">
        <v>274.7416335378624</v>
      </c>
      <c r="E49" s="121">
        <v>19.84892991867761</v>
      </c>
      <c r="F49" s="124">
        <v>74.96</v>
      </c>
      <c r="G49" s="121">
        <v>105.386</v>
      </c>
      <c r="H49" s="95">
        <f t="shared" si="2"/>
        <v>1985</v>
      </c>
      <c r="I49" s="46"/>
      <c r="J49" s="173"/>
      <c r="K49" s="186"/>
      <c r="L49" s="187"/>
      <c r="M49" s="178"/>
      <c r="N49" s="173"/>
      <c r="O49" s="186"/>
      <c r="P49" s="187"/>
      <c r="Q49" s="186"/>
      <c r="R49" s="187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87"/>
      <c r="AQ49" s="69">
        <f t="shared" si="3"/>
        <v>989.0698807363048</v>
      </c>
      <c r="AR49" s="69">
        <f t="shared" si="4"/>
        <v>2094.1812</v>
      </c>
      <c r="AS49" s="69">
        <f t="shared" si="5"/>
        <v>3138.42528</v>
      </c>
      <c r="AT49" s="69">
        <f t="shared" si="6"/>
        <v>2140.1367336</v>
      </c>
      <c r="AU49" s="69">
        <f t="shared" si="7"/>
        <v>8361.813094336305</v>
      </c>
      <c r="AV49" s="77"/>
      <c r="AW49" s="72">
        <f t="shared" si="14"/>
        <v>1985</v>
      </c>
      <c r="AX49" s="73">
        <f t="shared" si="15"/>
        <v>11.408544858653817</v>
      </c>
      <c r="AY49" s="55">
        <f t="shared" si="9"/>
        <v>0.2771020393127433</v>
      </c>
      <c r="AZ49" s="55"/>
      <c r="BA49" s="8"/>
      <c r="BD49" s="48">
        <v>80.587</v>
      </c>
      <c r="BE49" s="78">
        <v>75133.53423483914</v>
      </c>
    </row>
    <row r="50" spans="1:57" ht="10.5" customHeight="1">
      <c r="A50" s="50">
        <v>1986</v>
      </c>
      <c r="B50" s="51">
        <v>206.8</v>
      </c>
      <c r="C50" s="51">
        <v>762.353</v>
      </c>
      <c r="D50" s="121">
        <v>282.73</v>
      </c>
      <c r="E50" s="121">
        <v>20.086891740754083</v>
      </c>
      <c r="F50" s="124">
        <v>74.62</v>
      </c>
      <c r="G50" s="121">
        <v>114.234</v>
      </c>
      <c r="H50" s="95">
        <f t="shared" si="2"/>
        <v>1986</v>
      </c>
      <c r="I50" s="46"/>
      <c r="J50" s="173"/>
      <c r="K50" s="186"/>
      <c r="L50" s="187"/>
      <c r="M50" s="178"/>
      <c r="N50" s="173"/>
      <c r="O50" s="186"/>
      <c r="P50" s="187"/>
      <c r="Q50" s="186"/>
      <c r="R50" s="187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87"/>
      <c r="AQ50" s="69">
        <f t="shared" si="3"/>
        <v>1017.8280000000001</v>
      </c>
      <c r="AR50" s="69">
        <f t="shared" si="4"/>
        <v>2119.2876</v>
      </c>
      <c r="AS50" s="69">
        <f t="shared" si="5"/>
        <v>3124.1901600000006</v>
      </c>
      <c r="AT50" s="69">
        <f t="shared" si="6"/>
        <v>2319.8183784</v>
      </c>
      <c r="AU50" s="69">
        <f t="shared" si="7"/>
        <v>8581.1241384</v>
      </c>
      <c r="AV50" s="77"/>
      <c r="AW50" s="72">
        <f t="shared" si="14"/>
        <v>1986</v>
      </c>
      <c r="AX50" s="73">
        <f t="shared" si="15"/>
        <v>11.2561033253624</v>
      </c>
      <c r="AY50" s="55">
        <f t="shared" si="9"/>
        <v>0.2712654111677924</v>
      </c>
      <c r="AZ50" s="55"/>
      <c r="BA50" s="8"/>
      <c r="BD50" s="48">
        <v>81.344</v>
      </c>
      <c r="BE50" s="79">
        <v>75109.7390786841</v>
      </c>
    </row>
    <row r="51" spans="1:57" ht="10.5" customHeight="1" thickBot="1">
      <c r="A51" s="50">
        <v>1987</v>
      </c>
      <c r="B51" s="51">
        <v>210</v>
      </c>
      <c r="C51" s="51">
        <v>797.132</v>
      </c>
      <c r="D51" s="121">
        <v>291.34</v>
      </c>
      <c r="E51" s="121">
        <v>20.95889522870737</v>
      </c>
      <c r="F51" s="124">
        <v>72.92</v>
      </c>
      <c r="G51" s="121">
        <v>115.894</v>
      </c>
      <c r="H51" s="95">
        <f t="shared" si="2"/>
        <v>1987</v>
      </c>
      <c r="I51" s="46"/>
      <c r="J51" s="173"/>
      <c r="K51" s="186"/>
      <c r="L51" s="187"/>
      <c r="M51" s="178"/>
      <c r="N51" s="173"/>
      <c r="O51" s="186"/>
      <c r="P51" s="187"/>
      <c r="Q51" s="186"/>
      <c r="R51" s="187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87"/>
      <c r="AQ51" s="69">
        <f t="shared" si="3"/>
        <v>1048.8239999999998</v>
      </c>
      <c r="AR51" s="69">
        <f t="shared" si="4"/>
        <v>2211.2892</v>
      </c>
      <c r="AS51" s="69">
        <f t="shared" si="5"/>
        <v>3053.01456</v>
      </c>
      <c r="AT51" s="69">
        <f t="shared" si="6"/>
        <v>2353.5289944</v>
      </c>
      <c r="AU51" s="69">
        <f t="shared" si="7"/>
        <v>8666.656754399999</v>
      </c>
      <c r="AV51" s="77"/>
      <c r="AW51" s="72">
        <f t="shared" si="14"/>
        <v>1987</v>
      </c>
      <c r="AX51" s="73">
        <f t="shared" si="15"/>
        <v>10.872298131802511</v>
      </c>
      <c r="AY51" s="55">
        <f t="shared" si="9"/>
        <v>0.26344444834732517</v>
      </c>
      <c r="AZ51" s="55"/>
      <c r="BA51" s="8"/>
      <c r="BD51" s="48">
        <v>82.25</v>
      </c>
      <c r="BE51" s="80">
        <v>72631.38534230925</v>
      </c>
    </row>
    <row r="52" spans="1:56" ht="10.5" customHeight="1" thickTop="1">
      <c r="A52" s="50">
        <v>1988</v>
      </c>
      <c r="B52" s="51">
        <v>217.7</v>
      </c>
      <c r="C52" s="51">
        <v>837.244</v>
      </c>
      <c r="D52" s="121">
        <v>297.85</v>
      </c>
      <c r="E52" s="121">
        <v>20.29417853013099</v>
      </c>
      <c r="F52" s="124">
        <v>77.8</v>
      </c>
      <c r="G52" s="121">
        <v>111.498</v>
      </c>
      <c r="H52" s="95">
        <f t="shared" si="2"/>
        <v>1988</v>
      </c>
      <c r="I52" s="46"/>
      <c r="J52" s="173"/>
      <c r="K52" s="186"/>
      <c r="L52" s="187"/>
      <c r="M52" s="178"/>
      <c r="N52" s="173"/>
      <c r="O52" s="186"/>
      <c r="P52" s="187"/>
      <c r="Q52" s="186"/>
      <c r="R52" s="187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87"/>
      <c r="AQ52" s="69">
        <f t="shared" si="3"/>
        <v>1072.2600000000002</v>
      </c>
      <c r="AR52" s="69">
        <f t="shared" si="4"/>
        <v>2141.1576</v>
      </c>
      <c r="AS52" s="69">
        <f t="shared" si="5"/>
        <v>3257.3304</v>
      </c>
      <c r="AT52" s="69">
        <f t="shared" si="6"/>
        <v>2264.2567848000003</v>
      </c>
      <c r="AU52" s="69">
        <f t="shared" si="7"/>
        <v>8735.0047848</v>
      </c>
      <c r="AV52" s="77"/>
      <c r="AW52" s="72">
        <f t="shared" si="14"/>
        <v>1988</v>
      </c>
      <c r="AX52" s="73">
        <f t="shared" si="15"/>
        <v>10.433045545623497</v>
      </c>
      <c r="AY52" s="55">
        <f t="shared" si="9"/>
        <v>0.26001977918026287</v>
      </c>
      <c r="AZ52" s="55"/>
      <c r="BA52" s="8"/>
      <c r="BD52" s="48">
        <v>86.162</v>
      </c>
    </row>
    <row r="53" spans="1:56" ht="10.5" customHeight="1">
      <c r="A53" s="50">
        <v>1989</v>
      </c>
      <c r="B53" s="51">
        <v>217.8</v>
      </c>
      <c r="C53" s="51">
        <v>856.345</v>
      </c>
      <c r="D53" s="121">
        <v>304.38</v>
      </c>
      <c r="E53" s="121">
        <v>19.808154986446265</v>
      </c>
      <c r="F53" s="124">
        <v>78.85</v>
      </c>
      <c r="G53" s="121">
        <v>107.581</v>
      </c>
      <c r="H53" s="95">
        <f t="shared" si="2"/>
        <v>1989</v>
      </c>
      <c r="I53" s="46"/>
      <c r="J53" s="173"/>
      <c r="K53" s="186"/>
      <c r="L53" s="187"/>
      <c r="M53" s="178"/>
      <c r="N53" s="173"/>
      <c r="O53" s="186"/>
      <c r="P53" s="187"/>
      <c r="Q53" s="186"/>
      <c r="R53" s="187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87"/>
      <c r="AQ53" s="69">
        <f t="shared" si="3"/>
        <v>1095.768</v>
      </c>
      <c r="AR53" s="69">
        <f t="shared" si="4"/>
        <v>2089.8791999999994</v>
      </c>
      <c r="AS53" s="69">
        <f t="shared" si="5"/>
        <v>3301.2918</v>
      </c>
      <c r="AT53" s="69">
        <f t="shared" si="6"/>
        <v>2184.7119156000003</v>
      </c>
      <c r="AU53" s="69">
        <f t="shared" si="7"/>
        <v>8671.6509156</v>
      </c>
      <c r="AV53" s="77"/>
      <c r="AW53" s="72">
        <f t="shared" si="14"/>
        <v>1989</v>
      </c>
      <c r="AX53" s="73">
        <f t="shared" si="15"/>
        <v>10.126352014199883</v>
      </c>
      <c r="AY53" s="55">
        <f t="shared" si="9"/>
        <v>0.25433674512024945</v>
      </c>
      <c r="AZ53" s="55"/>
      <c r="BA53" s="8"/>
      <c r="BD53" s="48">
        <v>90.268</v>
      </c>
    </row>
    <row r="54" spans="1:56" ht="10.5" customHeight="1" hidden="1">
      <c r="A54" s="50"/>
      <c r="B54" s="51"/>
      <c r="C54" s="51"/>
      <c r="D54" s="121"/>
      <c r="E54" s="121"/>
      <c r="F54" s="124"/>
      <c r="G54" s="121"/>
      <c r="H54" s="95"/>
      <c r="I54" s="46"/>
      <c r="J54" s="173"/>
      <c r="K54" s="186"/>
      <c r="L54" s="187"/>
      <c r="M54" s="178"/>
      <c r="N54" s="173"/>
      <c r="O54" s="186"/>
      <c r="P54" s="187"/>
      <c r="Q54" s="186"/>
      <c r="R54" s="187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87"/>
      <c r="AQ54" s="69"/>
      <c r="AR54" s="69"/>
      <c r="AS54" s="69"/>
      <c r="AT54" s="69"/>
      <c r="AU54" s="69">
        <f t="shared" si="7"/>
      </c>
      <c r="AV54" s="77"/>
      <c r="AW54" s="72"/>
      <c r="AX54" s="73"/>
      <c r="AY54" s="55" t="e">
        <f t="shared" si="9"/>
        <v>#DIV/0!</v>
      </c>
      <c r="AZ54" s="55"/>
      <c r="BA54" s="8"/>
      <c r="BD54" s="48"/>
    </row>
    <row r="55" spans="1:56" ht="10.5" customHeight="1">
      <c r="A55" s="50">
        <v>1990</v>
      </c>
      <c r="B55" s="51">
        <v>221.6</v>
      </c>
      <c r="C55" s="51">
        <v>863.019</v>
      </c>
      <c r="D55" s="121">
        <v>309.41</v>
      </c>
      <c r="E55" s="121">
        <v>20.371975053551456</v>
      </c>
      <c r="F55" s="124">
        <v>79.78</v>
      </c>
      <c r="G55" s="121">
        <v>108.256</v>
      </c>
      <c r="H55" s="95">
        <f t="shared" si="2"/>
        <v>1990</v>
      </c>
      <c r="I55" s="46"/>
      <c r="J55" s="173"/>
      <c r="K55" s="186"/>
      <c r="L55" s="187"/>
      <c r="M55" s="178"/>
      <c r="N55" s="173"/>
      <c r="O55" s="186"/>
      <c r="P55" s="187"/>
      <c r="Q55" s="186"/>
      <c r="R55" s="187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87"/>
      <c r="AQ55" s="69">
        <f t="shared" si="3"/>
        <v>1113.8760000000002</v>
      </c>
      <c r="AR55" s="69">
        <f t="shared" si="4"/>
        <v>2149.3656</v>
      </c>
      <c r="AS55" s="69">
        <f t="shared" si="5"/>
        <v>3340.22904</v>
      </c>
      <c r="AT55" s="69">
        <f t="shared" si="6"/>
        <v>2198.4195456</v>
      </c>
      <c r="AU55" s="69">
        <f t="shared" si="7"/>
        <v>8801.890185600001</v>
      </c>
      <c r="AV55" s="77"/>
      <c r="AW55" s="72">
        <f aca="true" t="shared" si="16" ref="AW55:AW64">A55</f>
        <v>1990</v>
      </c>
      <c r="AX55" s="73">
        <f aca="true" t="shared" si="17" ref="AX55:AX64">AU55/C55</f>
        <v>10.198952961174669</v>
      </c>
      <c r="AY55" s="55">
        <f t="shared" si="9"/>
        <v>0.2567730258545872</v>
      </c>
      <c r="AZ55" s="55"/>
      <c r="BA55" s="8"/>
      <c r="BD55" s="48">
        <v>89.073</v>
      </c>
    </row>
    <row r="56" spans="1:56" ht="10.5" customHeight="1">
      <c r="A56" s="50">
        <v>1991</v>
      </c>
      <c r="B56" s="51">
        <v>221.4</v>
      </c>
      <c r="C56" s="51">
        <v>851.002</v>
      </c>
      <c r="D56" s="121">
        <v>317.06</v>
      </c>
      <c r="E56" s="121">
        <v>21.89777642977651</v>
      </c>
      <c r="F56" s="124">
        <v>80.56</v>
      </c>
      <c r="G56" s="121">
        <v>107.513</v>
      </c>
      <c r="H56" s="95">
        <f t="shared" si="2"/>
        <v>1991</v>
      </c>
      <c r="I56" s="46"/>
      <c r="J56" s="173"/>
      <c r="K56" s="186"/>
      <c r="L56" s="187"/>
      <c r="M56" s="178"/>
      <c r="N56" s="173"/>
      <c r="O56" s="186"/>
      <c r="P56" s="187"/>
      <c r="Q56" s="186"/>
      <c r="R56" s="187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87"/>
      <c r="AQ56" s="69">
        <f t="shared" si="3"/>
        <v>1141.416</v>
      </c>
      <c r="AR56" s="69">
        <f t="shared" si="4"/>
        <v>2310.3468000000003</v>
      </c>
      <c r="AS56" s="69">
        <f t="shared" si="5"/>
        <v>3372.88608</v>
      </c>
      <c r="AT56" s="69">
        <f t="shared" si="6"/>
        <v>2183.3309988</v>
      </c>
      <c r="AU56" s="69">
        <f t="shared" si="7"/>
        <v>9007.9798788</v>
      </c>
      <c r="AV56" s="77"/>
      <c r="AW56" s="72">
        <f t="shared" si="16"/>
        <v>1991</v>
      </c>
      <c r="AX56" s="73">
        <f t="shared" si="17"/>
        <v>10.585145368401015</v>
      </c>
      <c r="AY56" s="55">
        <f t="shared" si="9"/>
        <v>0.26016390090740094</v>
      </c>
      <c r="AZ56" s="55"/>
      <c r="BA56" s="8"/>
      <c r="BD56" s="48">
        <v>96.917</v>
      </c>
    </row>
    <row r="57" spans="1:56" ht="10.5" customHeight="1">
      <c r="A57" s="50">
        <v>1992</v>
      </c>
      <c r="B57" s="51">
        <v>220.6</v>
      </c>
      <c r="C57" s="51">
        <v>852.25</v>
      </c>
      <c r="D57" s="121">
        <v>315.24</v>
      </c>
      <c r="E57" s="121">
        <v>21.865531818095658</v>
      </c>
      <c r="F57" s="124">
        <v>81.55</v>
      </c>
      <c r="G57" s="121">
        <v>100.58</v>
      </c>
      <c r="H57" s="95">
        <f t="shared" si="2"/>
        <v>1992</v>
      </c>
      <c r="I57" s="46"/>
      <c r="J57" s="173"/>
      <c r="K57" s="186"/>
      <c r="L57" s="187"/>
      <c r="M57" s="178"/>
      <c r="N57" s="173"/>
      <c r="O57" s="186"/>
      <c r="P57" s="187"/>
      <c r="Q57" s="186"/>
      <c r="R57" s="187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87"/>
      <c r="AQ57" s="69">
        <f t="shared" si="3"/>
        <v>1134.864</v>
      </c>
      <c r="AR57" s="69">
        <f t="shared" si="4"/>
        <v>2306.9448000000007</v>
      </c>
      <c r="AS57" s="69">
        <f t="shared" si="5"/>
        <v>3414.3354</v>
      </c>
      <c r="AT57" s="69">
        <f t="shared" si="6"/>
        <v>2042.5384080000001</v>
      </c>
      <c r="AU57" s="69">
        <f t="shared" si="7"/>
        <v>8898.682608000001</v>
      </c>
      <c r="AV57" s="77"/>
      <c r="AW57" s="72">
        <f t="shared" si="16"/>
        <v>1992</v>
      </c>
      <c r="AX57" s="73">
        <f t="shared" si="17"/>
        <v>10.441399364036375</v>
      </c>
      <c r="AY57" s="55">
        <f t="shared" si="9"/>
        <v>0.25884423584628924</v>
      </c>
      <c r="AZ57" s="55"/>
      <c r="BA57" s="8"/>
      <c r="BD57" s="48">
        <v>98.269</v>
      </c>
    </row>
    <row r="58" spans="1:56" ht="10.5" customHeight="1">
      <c r="A58" s="50">
        <v>1993</v>
      </c>
      <c r="B58" s="51">
        <v>222.5</v>
      </c>
      <c r="C58" s="51">
        <v>871.188</v>
      </c>
      <c r="D58" s="121">
        <v>318.59</v>
      </c>
      <c r="E58" s="121">
        <v>24.477140636551475</v>
      </c>
      <c r="F58" s="124">
        <v>82.18</v>
      </c>
      <c r="G58" s="121">
        <v>86.757</v>
      </c>
      <c r="H58" s="95">
        <f t="shared" si="2"/>
        <v>1993</v>
      </c>
      <c r="I58" s="46"/>
      <c r="J58" s="173"/>
      <c r="K58" s="186"/>
      <c r="L58" s="187"/>
      <c r="M58" s="178"/>
      <c r="N58" s="173"/>
      <c r="O58" s="186"/>
      <c r="P58" s="187"/>
      <c r="Q58" s="186"/>
      <c r="R58" s="187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87"/>
      <c r="AQ58" s="69">
        <f t="shared" si="3"/>
        <v>1146.924</v>
      </c>
      <c r="AR58" s="69">
        <f t="shared" si="4"/>
        <v>2582.4851999999996</v>
      </c>
      <c r="AS58" s="69">
        <f t="shared" si="5"/>
        <v>3440.7122400000003</v>
      </c>
      <c r="AT58" s="69">
        <f t="shared" si="6"/>
        <v>1761.8264532</v>
      </c>
      <c r="AU58" s="69">
        <f t="shared" si="7"/>
        <v>8931.9478932</v>
      </c>
      <c r="AV58" s="77"/>
      <c r="AW58" s="72">
        <f t="shared" si="16"/>
        <v>1993</v>
      </c>
      <c r="AX58" s="73">
        <f t="shared" si="17"/>
        <v>10.252606662626206</v>
      </c>
      <c r="AY58" s="55">
        <f t="shared" si="9"/>
        <v>0.2553983755515457</v>
      </c>
      <c r="AZ58" s="55"/>
      <c r="BA58" s="8"/>
      <c r="BD58" s="48">
        <v>101.212</v>
      </c>
    </row>
    <row r="59" spans="1:56" ht="10.5" customHeight="1">
      <c r="A59" s="50">
        <v>1994</v>
      </c>
      <c r="B59" s="51">
        <v>221.5</v>
      </c>
      <c r="C59" s="51">
        <v>908.477</v>
      </c>
      <c r="D59" s="121">
        <v>323.83</v>
      </c>
      <c r="E59" s="121">
        <v>26.091418497526206</v>
      </c>
      <c r="F59" s="124">
        <v>81.22</v>
      </c>
      <c r="G59" s="121">
        <v>81.767</v>
      </c>
      <c r="H59" s="95">
        <f t="shared" si="2"/>
        <v>1994</v>
      </c>
      <c r="I59" s="46"/>
      <c r="J59" s="173"/>
      <c r="K59" s="186"/>
      <c r="L59" s="187"/>
      <c r="M59" s="178"/>
      <c r="N59" s="173"/>
      <c r="O59" s="186"/>
      <c r="P59" s="187"/>
      <c r="Q59" s="186"/>
      <c r="R59" s="187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87"/>
      <c r="AQ59" s="69">
        <f t="shared" si="3"/>
        <v>1165.788</v>
      </c>
      <c r="AR59" s="69">
        <f t="shared" si="4"/>
        <v>2752.8012</v>
      </c>
      <c r="AS59" s="69">
        <f t="shared" si="5"/>
        <v>3400.5189600000003</v>
      </c>
      <c r="AT59" s="69">
        <f t="shared" si="6"/>
        <v>1660.4915292</v>
      </c>
      <c r="AU59" s="69">
        <f t="shared" si="7"/>
        <v>8979.5996892</v>
      </c>
      <c r="AV59" s="77"/>
      <c r="AW59" s="72">
        <f t="shared" si="16"/>
        <v>1994</v>
      </c>
      <c r="AX59" s="73">
        <f t="shared" si="17"/>
        <v>9.88423448166547</v>
      </c>
      <c r="AY59" s="55">
        <f t="shared" si="9"/>
        <v>0.24381464803181588</v>
      </c>
      <c r="AZ59" s="55"/>
      <c r="BA59" s="8"/>
      <c r="BD59" s="48">
        <v>101.894</v>
      </c>
    </row>
    <row r="60" spans="1:56" ht="10.5" customHeight="1">
      <c r="A60" s="50">
        <v>1995</v>
      </c>
      <c r="B60" s="58">
        <v>223.60411758074378</v>
      </c>
      <c r="C60" s="51">
        <v>936.207</v>
      </c>
      <c r="D60" s="121">
        <v>334.24</v>
      </c>
      <c r="E60" s="121">
        <v>27.596815346994482</v>
      </c>
      <c r="F60" s="124">
        <v>80.17</v>
      </c>
      <c r="G60" s="121">
        <v>76.942</v>
      </c>
      <c r="H60" s="95">
        <f t="shared" si="2"/>
        <v>1995</v>
      </c>
      <c r="I60" s="46"/>
      <c r="J60" s="173"/>
      <c r="K60" s="186"/>
      <c r="L60" s="187"/>
      <c r="M60" s="178"/>
      <c r="N60" s="173"/>
      <c r="O60" s="186"/>
      <c r="P60" s="187"/>
      <c r="Q60" s="186"/>
      <c r="R60" s="187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87"/>
      <c r="AQ60" s="69">
        <f t="shared" si="3"/>
        <v>1203.2640000000001</v>
      </c>
      <c r="AR60" s="69">
        <f t="shared" si="4"/>
        <v>2911.6295999999998</v>
      </c>
      <c r="AS60" s="69">
        <f t="shared" si="5"/>
        <v>3356.55756</v>
      </c>
      <c r="AT60" s="69">
        <f t="shared" si="6"/>
        <v>1562.5073591999999</v>
      </c>
      <c r="AU60" s="69">
        <f t="shared" si="7"/>
        <v>9033.9585192</v>
      </c>
      <c r="AV60" s="77"/>
      <c r="AW60" s="72">
        <f t="shared" si="16"/>
        <v>1995</v>
      </c>
      <c r="AX60" s="73">
        <f t="shared" si="17"/>
        <v>9.649531053709275</v>
      </c>
      <c r="AY60" s="55">
        <f t="shared" si="9"/>
        <v>0.23884046752560467</v>
      </c>
      <c r="AZ60" s="55"/>
      <c r="BA60" s="8"/>
      <c r="BD60" s="48">
        <v>99.117</v>
      </c>
    </row>
    <row r="61" spans="1:56" ht="10.5" customHeight="1">
      <c r="A61" s="50">
        <v>1996</v>
      </c>
      <c r="B61" s="59">
        <v>227.0576676208681</v>
      </c>
      <c r="C61" s="51">
        <v>963.22</v>
      </c>
      <c r="D61" s="121">
        <v>349.114</v>
      </c>
      <c r="E61" s="121">
        <v>32.03469755274582</v>
      </c>
      <c r="F61" s="124">
        <v>82.01</v>
      </c>
      <c r="G61" s="121">
        <v>71.4</v>
      </c>
      <c r="H61" s="95">
        <f t="shared" si="2"/>
        <v>1996</v>
      </c>
      <c r="I61" s="46"/>
      <c r="J61" s="173"/>
      <c r="K61" s="186"/>
      <c r="L61" s="187"/>
      <c r="M61" s="178"/>
      <c r="N61" s="173"/>
      <c r="O61" s="186"/>
      <c r="P61" s="187"/>
      <c r="Q61" s="186"/>
      <c r="R61" s="187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87"/>
      <c r="AQ61" s="69">
        <f t="shared" si="3"/>
        <v>1256.8103999999998</v>
      </c>
      <c r="AR61" s="69">
        <f t="shared" si="4"/>
        <v>3379.8528000000006</v>
      </c>
      <c r="AS61" s="69">
        <f t="shared" si="5"/>
        <v>3433.5946800000006</v>
      </c>
      <c r="AT61" s="69">
        <f t="shared" si="6"/>
        <v>1449.9626400000002</v>
      </c>
      <c r="AU61" s="69">
        <f t="shared" si="7"/>
        <v>9520.22052</v>
      </c>
      <c r="AV61" s="77"/>
      <c r="AW61" s="72">
        <f t="shared" si="16"/>
        <v>1996</v>
      </c>
      <c r="AX61" s="73">
        <f t="shared" si="17"/>
        <v>9.883744648159299</v>
      </c>
      <c r="AY61" s="55">
        <f t="shared" si="9"/>
        <v>0.23572773366506936</v>
      </c>
      <c r="AZ61" s="55"/>
      <c r="BA61" s="8"/>
      <c r="BD61" s="48">
        <v>103.529</v>
      </c>
    </row>
    <row r="62" spans="1:56" ht="10.5" customHeight="1">
      <c r="A62" s="50">
        <v>1997</v>
      </c>
      <c r="B62" s="59">
        <v>229.20217814992628</v>
      </c>
      <c r="C62" s="51">
        <v>995.077</v>
      </c>
      <c r="D62" s="121">
        <v>348.203</v>
      </c>
      <c r="E62" s="121">
        <v>32.76472238545676</v>
      </c>
      <c r="F62" s="124">
        <v>79.25</v>
      </c>
      <c r="G62" s="121">
        <v>63.08</v>
      </c>
      <c r="H62" s="95">
        <f t="shared" si="2"/>
        <v>1997</v>
      </c>
      <c r="I62" s="46"/>
      <c r="J62" s="173"/>
      <c r="K62" s="186"/>
      <c r="L62" s="187"/>
      <c r="M62" s="178"/>
      <c r="N62" s="173"/>
      <c r="O62" s="186"/>
      <c r="P62" s="187"/>
      <c r="Q62" s="186"/>
      <c r="R62" s="187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87"/>
      <c r="AQ62" s="69">
        <f t="shared" si="3"/>
        <v>1253.5308</v>
      </c>
      <c r="AR62" s="69">
        <f t="shared" si="4"/>
        <v>3456.874800000001</v>
      </c>
      <c r="AS62" s="69">
        <f t="shared" si="5"/>
        <v>3318.039</v>
      </c>
      <c r="AT62" s="69">
        <f t="shared" si="6"/>
        <v>1281.003408</v>
      </c>
      <c r="AU62" s="69">
        <f t="shared" si="7"/>
        <v>9309.448008000001</v>
      </c>
      <c r="AV62" s="77"/>
      <c r="AW62" s="72">
        <f t="shared" si="16"/>
        <v>1997</v>
      </c>
      <c r="AX62" s="73">
        <f t="shared" si="17"/>
        <v>9.355505159902199</v>
      </c>
      <c r="AY62" s="55">
        <f t="shared" si="9"/>
        <v>0.2303361228828787</v>
      </c>
      <c r="AZ62" s="55"/>
      <c r="BA62" s="8"/>
      <c r="BD62" s="48">
        <v>103.809</v>
      </c>
    </row>
    <row r="63" spans="1:56" ht="10.5" customHeight="1">
      <c r="A63" s="50">
        <v>1998</v>
      </c>
      <c r="B63" s="59">
        <v>236.82459087009946</v>
      </c>
      <c r="C63" s="52">
        <v>1030.967</v>
      </c>
      <c r="D63" s="121">
        <v>355.168</v>
      </c>
      <c r="E63" s="121">
        <v>34.30232972532368</v>
      </c>
      <c r="F63" s="124">
        <v>78.43799999999999</v>
      </c>
      <c r="G63" s="121">
        <v>63.152</v>
      </c>
      <c r="H63" s="95">
        <f t="shared" si="2"/>
        <v>1998</v>
      </c>
      <c r="I63" s="46"/>
      <c r="J63" s="173"/>
      <c r="K63" s="186"/>
      <c r="L63" s="187"/>
      <c r="M63" s="178"/>
      <c r="N63" s="173"/>
      <c r="O63" s="186"/>
      <c r="P63" s="187"/>
      <c r="Q63" s="186"/>
      <c r="R63" s="187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87"/>
      <c r="AQ63" s="69">
        <f t="shared" si="3"/>
        <v>1278.6048</v>
      </c>
      <c r="AR63" s="69">
        <f t="shared" si="4"/>
        <v>3619.1016000000004</v>
      </c>
      <c r="AS63" s="69">
        <f t="shared" si="5"/>
        <v>3284.0421839999995</v>
      </c>
      <c r="AT63" s="69">
        <f t="shared" si="6"/>
        <v>1282.4655552000002</v>
      </c>
      <c r="AU63" s="69">
        <f t="shared" si="7"/>
        <v>9464.214139200001</v>
      </c>
      <c r="AV63" s="77"/>
      <c r="AW63" s="72">
        <f t="shared" si="16"/>
        <v>1998</v>
      </c>
      <c r="AX63" s="73">
        <f t="shared" si="17"/>
        <v>9.179938969142563</v>
      </c>
      <c r="AY63" s="55">
        <f t="shared" si="9"/>
        <v>0.22971112641830382</v>
      </c>
      <c r="AZ63" s="55"/>
      <c r="BA63" s="8"/>
      <c r="BD63" s="48">
        <v>101.142</v>
      </c>
    </row>
    <row r="64" spans="1:56" ht="10.5" customHeight="1">
      <c r="A64" s="50">
        <v>1999</v>
      </c>
      <c r="B64" s="98">
        <v>238.00660010805302</v>
      </c>
      <c r="C64" s="52">
        <v>1066.768</v>
      </c>
      <c r="D64" s="121">
        <v>361.915</v>
      </c>
      <c r="E64" s="121">
        <v>36.6108733152617</v>
      </c>
      <c r="F64" s="124">
        <v>77.974</v>
      </c>
      <c r="G64" s="121">
        <v>55.724</v>
      </c>
      <c r="H64" s="95">
        <f t="shared" si="2"/>
        <v>1999</v>
      </c>
      <c r="I64" s="46"/>
      <c r="J64" s="173"/>
      <c r="K64" s="186"/>
      <c r="L64" s="187"/>
      <c r="M64" s="178"/>
      <c r="N64" s="173"/>
      <c r="O64" s="186"/>
      <c r="P64" s="187"/>
      <c r="Q64" s="186"/>
      <c r="R64" s="187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87"/>
      <c r="AQ64" s="69">
        <f t="shared" si="3"/>
        <v>1302.894</v>
      </c>
      <c r="AR64" s="69">
        <f t="shared" si="4"/>
        <v>3862.666800000001</v>
      </c>
      <c r="AS64" s="69">
        <f t="shared" si="5"/>
        <v>3264.6154320000005</v>
      </c>
      <c r="AT64" s="69">
        <f t="shared" si="6"/>
        <v>1131.6207024</v>
      </c>
      <c r="AU64" s="69">
        <f t="shared" si="7"/>
        <v>9561.796934400001</v>
      </c>
      <c r="AV64" s="77"/>
      <c r="AW64" s="72">
        <f t="shared" si="16"/>
        <v>1999</v>
      </c>
      <c r="AX64" s="73">
        <f t="shared" si="17"/>
        <v>8.963333109354613</v>
      </c>
      <c r="AY64" s="55">
        <f t="shared" si="9"/>
        <v>0.22310999215204524</v>
      </c>
      <c r="AZ64" s="55"/>
      <c r="BA64" s="8"/>
      <c r="BD64" s="48">
        <v>94.456</v>
      </c>
    </row>
    <row r="65" spans="1:56" ht="10.5" customHeight="1" hidden="1">
      <c r="A65" s="50"/>
      <c r="B65" s="98"/>
      <c r="C65" s="53"/>
      <c r="D65" s="121"/>
      <c r="E65" s="121"/>
      <c r="F65" s="124"/>
      <c r="G65" s="121"/>
      <c r="H65" s="95"/>
      <c r="I65" s="46"/>
      <c r="J65" s="173"/>
      <c r="K65" s="186"/>
      <c r="L65" s="187"/>
      <c r="M65" s="178"/>
      <c r="N65" s="173"/>
      <c r="O65" s="186"/>
      <c r="P65" s="187"/>
      <c r="Q65" s="186"/>
      <c r="R65" s="187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87"/>
      <c r="AQ65" s="69"/>
      <c r="AR65" s="69"/>
      <c r="AS65" s="69"/>
      <c r="AT65" s="69"/>
      <c r="AU65" s="69">
        <f t="shared" si="7"/>
      </c>
      <c r="AV65" s="77"/>
      <c r="AW65" s="72"/>
      <c r="AX65" s="73"/>
      <c r="AY65" s="55" t="e">
        <f t="shared" si="9"/>
        <v>#DIV/0!</v>
      </c>
      <c r="AZ65" s="55"/>
      <c r="BA65" s="8"/>
      <c r="BD65" s="48"/>
    </row>
    <row r="66" spans="1:56" ht="12" customHeight="1">
      <c r="A66" s="50">
        <v>2000</v>
      </c>
      <c r="B66" s="59">
        <v>239.64050384320456</v>
      </c>
      <c r="C66" s="52">
        <v>1108.538</v>
      </c>
      <c r="D66" s="121">
        <v>371.44</v>
      </c>
      <c r="E66" s="121">
        <v>37.722339961708336</v>
      </c>
      <c r="F66" s="116">
        <v>77.19640412350711</v>
      </c>
      <c r="G66" s="125">
        <v>59.93099842927012</v>
      </c>
      <c r="H66" s="95">
        <f t="shared" si="2"/>
        <v>2000</v>
      </c>
      <c r="I66" s="46"/>
      <c r="J66" s="173"/>
      <c r="K66" s="186"/>
      <c r="L66" s="187"/>
      <c r="M66" s="178"/>
      <c r="N66" s="173"/>
      <c r="O66" s="186"/>
      <c r="P66" s="187"/>
      <c r="Q66" s="186"/>
      <c r="R66" s="187"/>
      <c r="S66" s="93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6"/>
      <c r="AQ66" s="69">
        <f t="shared" si="3"/>
        <v>1337.184</v>
      </c>
      <c r="AR66" s="69">
        <f t="shared" si="4"/>
        <v>3979.9331999999995</v>
      </c>
      <c r="AS66" s="69">
        <f t="shared" si="5"/>
        <v>3232.059047842996</v>
      </c>
      <c r="AT66" s="69">
        <f t="shared" si="6"/>
        <v>1217.054743702246</v>
      </c>
      <c r="AU66" s="69">
        <f t="shared" si="7"/>
        <v>9766.230991545242</v>
      </c>
      <c r="AV66" s="77"/>
      <c r="AW66" s="72">
        <f aca="true" t="shared" si="18" ref="AW66:AW72">A66</f>
        <v>2000</v>
      </c>
      <c r="AX66" s="73">
        <f aca="true" t="shared" si="19" ref="AX66:AX72">AU66/C66</f>
        <v>8.810010113812284</v>
      </c>
      <c r="AY66" s="55">
        <f t="shared" si="9"/>
        <v>0.21617707633225433</v>
      </c>
      <c r="AZ66" s="55"/>
      <c r="BD66" s="48">
        <v>90.961</v>
      </c>
    </row>
    <row r="67" spans="1:56" s="9" customFormat="1" ht="10.5" customHeight="1">
      <c r="A67" s="50">
        <v>2001</v>
      </c>
      <c r="B67" s="98">
        <v>240.4741925798364</v>
      </c>
      <c r="C67" s="52">
        <v>1135.823</v>
      </c>
      <c r="D67" s="126">
        <v>374.573</v>
      </c>
      <c r="E67" s="121">
        <v>37.93361894110287</v>
      </c>
      <c r="F67" s="116">
        <v>76.41313428984154</v>
      </c>
      <c r="G67" s="125">
        <v>63.85040854443409</v>
      </c>
      <c r="H67" s="95">
        <f t="shared" si="2"/>
        <v>2001</v>
      </c>
      <c r="I67" s="46"/>
      <c r="J67" s="173"/>
      <c r="K67" s="186"/>
      <c r="L67" s="187"/>
      <c r="M67" s="178"/>
      <c r="N67" s="173"/>
      <c r="O67" s="186"/>
      <c r="P67" s="187"/>
      <c r="Q67" s="186"/>
      <c r="R67" s="187"/>
      <c r="S67" s="93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6"/>
      <c r="AQ67" s="69">
        <f t="shared" si="3"/>
        <v>1348.4628</v>
      </c>
      <c r="AR67" s="69">
        <f t="shared" si="4"/>
        <v>4002.224399999999</v>
      </c>
      <c r="AS67" s="69">
        <f t="shared" si="5"/>
        <v>3199.2651064470856</v>
      </c>
      <c r="AT67" s="69">
        <f t="shared" si="6"/>
        <v>1296.6485565569496</v>
      </c>
      <c r="AU67" s="69">
        <f t="shared" si="7"/>
        <v>9846.600863004034</v>
      </c>
      <c r="AV67" s="77"/>
      <c r="AW67" s="72">
        <f t="shared" si="18"/>
        <v>2001</v>
      </c>
      <c r="AX67" s="73">
        <f t="shared" si="19"/>
        <v>8.669133186248239</v>
      </c>
      <c r="AY67" s="55">
        <f t="shared" si="9"/>
        <v>0.21171801643375454</v>
      </c>
      <c r="AZ67" s="56"/>
      <c r="BD67" s="48">
        <v>86.22107718699131</v>
      </c>
    </row>
    <row r="68" spans="1:56" ht="12" customHeight="1">
      <c r="A68" s="50">
        <v>2002</v>
      </c>
      <c r="B68" s="98">
        <v>237.29978507834153</v>
      </c>
      <c r="C68" s="52">
        <v>1159.641</v>
      </c>
      <c r="D68" s="127">
        <v>375.072</v>
      </c>
      <c r="E68" s="121">
        <v>37.40603567569617</v>
      </c>
      <c r="F68" s="116">
        <v>76.23347614984635</v>
      </c>
      <c r="G68" s="125">
        <v>58.55386267697249</v>
      </c>
      <c r="H68" s="95">
        <f t="shared" si="2"/>
        <v>2002</v>
      </c>
      <c r="I68" s="46"/>
      <c r="J68" s="173"/>
      <c r="K68" s="186"/>
      <c r="L68" s="187"/>
      <c r="M68" s="178"/>
      <c r="N68" s="173"/>
      <c r="O68" s="186"/>
      <c r="P68" s="187"/>
      <c r="Q68" s="186"/>
      <c r="R68" s="187"/>
      <c r="S68" s="93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6"/>
      <c r="AQ68" s="69">
        <f t="shared" si="3"/>
        <v>1350.2592</v>
      </c>
      <c r="AR68" s="69">
        <f t="shared" si="4"/>
        <v>3946.5611999999996</v>
      </c>
      <c r="AS68" s="69">
        <f t="shared" si="5"/>
        <v>3191.743179441767</v>
      </c>
      <c r="AT68" s="69">
        <f t="shared" si="6"/>
        <v>1189.0884216988866</v>
      </c>
      <c r="AU68" s="69">
        <f t="shared" si="7"/>
        <v>9677.652001140654</v>
      </c>
      <c r="AV68" s="77"/>
      <c r="AW68" s="72">
        <f t="shared" si="18"/>
        <v>2002</v>
      </c>
      <c r="AX68" s="73">
        <f t="shared" si="19"/>
        <v>8.345386202402858</v>
      </c>
      <c r="AY68" s="55">
        <f t="shared" si="9"/>
        <v>0.20463211034996306</v>
      </c>
      <c r="AZ68" s="55"/>
      <c r="BD68" s="48">
        <v>88.4414547856904</v>
      </c>
    </row>
    <row r="69" spans="1:56" ht="11.25" customHeight="1">
      <c r="A69" s="50">
        <v>2003</v>
      </c>
      <c r="B69" s="98">
        <v>237.51482047915164</v>
      </c>
      <c r="C69" s="52">
        <v>1192.206</v>
      </c>
      <c r="D69" s="127">
        <v>378.687</v>
      </c>
      <c r="E69" s="121">
        <v>37.62806285898432</v>
      </c>
      <c r="F69" s="116">
        <v>77.1537984148945</v>
      </c>
      <c r="G69" s="125">
        <v>63.022538728173856</v>
      </c>
      <c r="H69" s="95">
        <f t="shared" si="2"/>
        <v>2003</v>
      </c>
      <c r="I69" s="46"/>
      <c r="J69" s="173"/>
      <c r="K69" s="186"/>
      <c r="L69" s="187"/>
      <c r="M69" s="178"/>
      <c r="N69" s="173"/>
      <c r="O69" s="186"/>
      <c r="P69" s="187"/>
      <c r="Q69" s="186"/>
      <c r="R69" s="187"/>
      <c r="S69" s="93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6"/>
      <c r="AQ69" s="69">
        <f t="shared" si="3"/>
        <v>1363.2732</v>
      </c>
      <c r="AR69" s="69">
        <f t="shared" si="4"/>
        <v>3969.9864</v>
      </c>
      <c r="AS69" s="69">
        <f t="shared" si="5"/>
        <v>3230.2752320348027</v>
      </c>
      <c r="AT69" s="69">
        <f t="shared" si="6"/>
        <v>1279.8365074762635</v>
      </c>
      <c r="AU69" s="69">
        <f t="shared" si="7"/>
        <v>9843.371339511066</v>
      </c>
      <c r="AV69" s="77"/>
      <c r="AW69" s="72">
        <f t="shared" si="18"/>
        <v>2003</v>
      </c>
      <c r="AX69" s="73">
        <f t="shared" si="19"/>
        <v>8.25643499488433</v>
      </c>
      <c r="AY69" s="55">
        <f t="shared" si="9"/>
        <v>0.19922297025778402</v>
      </c>
      <c r="AZ69" s="55"/>
      <c r="BD69" s="48">
        <v>87.55050553118882</v>
      </c>
    </row>
    <row r="70" spans="1:56" ht="14.25" customHeight="1">
      <c r="A70" s="50">
        <v>2004</v>
      </c>
      <c r="B70" s="98">
        <v>240.2440676425722</v>
      </c>
      <c r="C70" s="52">
        <v>1227.387</v>
      </c>
      <c r="D70" s="127">
        <v>380.889</v>
      </c>
      <c r="E70" s="121">
        <v>38.38630599207628</v>
      </c>
      <c r="F70" s="116">
        <v>79.06604117762444</v>
      </c>
      <c r="G70" s="125">
        <v>60.44964658762014</v>
      </c>
      <c r="H70" s="95">
        <f t="shared" si="2"/>
        <v>2004</v>
      </c>
      <c r="I70" s="46"/>
      <c r="J70" s="173"/>
      <c r="K70" s="186"/>
      <c r="L70" s="187"/>
      <c r="M70" s="178"/>
      <c r="N70" s="173"/>
      <c r="O70" s="186"/>
      <c r="P70" s="187"/>
      <c r="Q70" s="186"/>
      <c r="R70" s="187"/>
      <c r="S70" s="93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6"/>
      <c r="AQ70" s="69">
        <f t="shared" si="3"/>
        <v>1371.2004000000002</v>
      </c>
      <c r="AR70" s="69">
        <f t="shared" si="4"/>
        <v>4049.9856000000004</v>
      </c>
      <c r="AS70" s="69">
        <f t="shared" si="5"/>
        <v>3310.3370120247805</v>
      </c>
      <c r="AT70" s="69">
        <f t="shared" si="6"/>
        <v>1227.5872430427548</v>
      </c>
      <c r="AU70" s="69">
        <f t="shared" si="7"/>
        <v>9959.110255067537</v>
      </c>
      <c r="AV70" s="77"/>
      <c r="AW70" s="72">
        <f t="shared" si="18"/>
        <v>2004</v>
      </c>
      <c r="AX70" s="73">
        <f t="shared" si="19"/>
        <v>8.11407506765799</v>
      </c>
      <c r="AY70" s="55">
        <f t="shared" si="9"/>
        <v>0.19573620027144836</v>
      </c>
      <c r="AZ70" s="55"/>
      <c r="BD70" s="48">
        <v>95.3280055578273</v>
      </c>
    </row>
    <row r="71" spans="1:56" ht="12" customHeight="1">
      <c r="A71" s="50">
        <v>2005</v>
      </c>
      <c r="B71" s="59">
        <v>239.55269769477798</v>
      </c>
      <c r="C71" s="52">
        <v>1254.058</v>
      </c>
      <c r="D71" s="126">
        <v>385.1</v>
      </c>
      <c r="E71" s="128">
        <v>37.20211171859116</v>
      </c>
      <c r="F71" s="116">
        <v>80.73468688449329</v>
      </c>
      <c r="G71" s="125">
        <v>61.83186162226913</v>
      </c>
      <c r="H71" s="95">
        <f t="shared" si="2"/>
        <v>2005</v>
      </c>
      <c r="I71" s="46"/>
      <c r="J71" s="173"/>
      <c r="K71" s="186"/>
      <c r="L71" s="187"/>
      <c r="M71" s="178"/>
      <c r="N71" s="173"/>
      <c r="O71" s="186"/>
      <c r="P71" s="187"/>
      <c r="Q71" s="186"/>
      <c r="R71" s="187"/>
      <c r="S71" s="93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9">
        <f t="shared" si="3"/>
        <v>1386.3600000000001</v>
      </c>
      <c r="AR71" s="69">
        <f t="shared" si="4"/>
        <v>3925.045998981679</v>
      </c>
      <c r="AS71" s="69">
        <f t="shared" si="5"/>
        <v>3380.199870479965</v>
      </c>
      <c r="AT71" s="69">
        <f t="shared" si="6"/>
        <v>1255.6567130803926</v>
      </c>
      <c r="AU71" s="69">
        <f t="shared" si="7"/>
        <v>9947.262582542036</v>
      </c>
      <c r="AV71" s="77"/>
      <c r="AW71" s="72">
        <f t="shared" si="18"/>
        <v>2005</v>
      </c>
      <c r="AX71" s="73">
        <f t="shared" si="19"/>
        <v>7.932059428305578</v>
      </c>
      <c r="AY71" s="55">
        <f t="shared" si="9"/>
        <v>0.19102202425627682</v>
      </c>
      <c r="AZ71" s="55"/>
      <c r="BD71" s="48">
        <v>91.15647617100028</v>
      </c>
    </row>
    <row r="72" spans="1:56" ht="12.75" customHeight="1">
      <c r="A72" s="54">
        <v>2006</v>
      </c>
      <c r="B72" s="60">
        <v>236.5</v>
      </c>
      <c r="C72" s="52">
        <v>1289.833</v>
      </c>
      <c r="D72" s="126">
        <v>381.387</v>
      </c>
      <c r="E72" s="121">
        <v>35.26226250678875</v>
      </c>
      <c r="F72" s="116">
        <v>79.74850529104354</v>
      </c>
      <c r="G72" s="133">
        <v>67.5224937127083</v>
      </c>
      <c r="H72" s="95">
        <f t="shared" si="2"/>
        <v>2006</v>
      </c>
      <c r="I72" s="46"/>
      <c r="J72" s="173"/>
      <c r="K72" s="186"/>
      <c r="L72" s="187"/>
      <c r="M72" s="178"/>
      <c r="N72" s="173"/>
      <c r="O72" s="186"/>
      <c r="P72" s="187"/>
      <c r="Q72" s="186"/>
      <c r="R72" s="187"/>
      <c r="S72" s="93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9">
        <f t="shared" si="3"/>
        <v>1372.9932000000001</v>
      </c>
      <c r="AR72" s="69">
        <f t="shared" si="4"/>
        <v>3720.380268041254</v>
      </c>
      <c r="AS72" s="69">
        <f t="shared" si="5"/>
        <v>3338.9104195254113</v>
      </c>
      <c r="AT72" s="69">
        <f t="shared" si="6"/>
        <v>1371.219793320195</v>
      </c>
      <c r="AU72" s="69">
        <f t="shared" si="7"/>
        <v>9803.50368088686</v>
      </c>
      <c r="AV72" s="77"/>
      <c r="AW72" s="72">
        <f t="shared" si="18"/>
        <v>2006</v>
      </c>
      <c r="AX72" s="73">
        <f t="shared" si="19"/>
        <v>7.600599210042587</v>
      </c>
      <c r="AY72" s="55">
        <f t="shared" si="9"/>
        <v>0.183357070256382</v>
      </c>
      <c r="AZ72" s="55"/>
      <c r="BD72" s="48">
        <v>84.849</v>
      </c>
    </row>
    <row r="73" spans="1:56" s="18" customFormat="1" ht="12.75" customHeight="1">
      <c r="A73" s="107">
        <v>2007</v>
      </c>
      <c r="B73" s="60">
        <v>231.6</v>
      </c>
      <c r="C73" s="108">
        <v>1322.842</v>
      </c>
      <c r="D73" s="126">
        <v>379.488</v>
      </c>
      <c r="E73" s="121">
        <v>35.69315904829125</v>
      </c>
      <c r="F73" s="116">
        <v>77.71621860765227</v>
      </c>
      <c r="G73" s="133">
        <v>62.9320896687095</v>
      </c>
      <c r="H73" s="118">
        <v>2007</v>
      </c>
      <c r="I73" s="46"/>
      <c r="J73" s="173"/>
      <c r="K73" s="186"/>
      <c r="L73" s="187"/>
      <c r="M73" s="178"/>
      <c r="N73" s="173"/>
      <c r="O73" s="186"/>
      <c r="P73" s="187"/>
      <c r="Q73" s="186"/>
      <c r="R73" s="187"/>
      <c r="S73" s="93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9"/>
      <c r="AR73" s="69"/>
      <c r="AS73" s="69"/>
      <c r="AT73" s="69"/>
      <c r="AU73" s="69"/>
      <c r="AV73" s="77"/>
      <c r="AW73" s="72"/>
      <c r="AX73" s="73"/>
      <c r="AY73" s="97"/>
      <c r="AZ73" s="97"/>
      <c r="BD73" s="48"/>
    </row>
    <row r="74" spans="1:56" ht="13.5" thickBot="1">
      <c r="A74" s="109">
        <v>2008</v>
      </c>
      <c r="B74" s="99">
        <v>225.3</v>
      </c>
      <c r="C74" s="110">
        <v>1332.652</v>
      </c>
      <c r="D74" s="115">
        <v>378.983</v>
      </c>
      <c r="E74" s="129">
        <v>36.74872719852442</v>
      </c>
      <c r="F74" s="117">
        <v>75.95094582491116</v>
      </c>
      <c r="G74" s="134">
        <v>58.2121747860202</v>
      </c>
      <c r="H74" s="96">
        <v>2008</v>
      </c>
      <c r="I74" s="132"/>
      <c r="J74" s="174"/>
      <c r="K74" s="188"/>
      <c r="L74" s="189"/>
      <c r="M74" s="179"/>
      <c r="N74" s="174"/>
      <c r="O74" s="188"/>
      <c r="P74" s="189"/>
      <c r="Q74" s="188"/>
      <c r="R74" s="189"/>
      <c r="S74" s="93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68"/>
      <c r="AQ74" s="70"/>
      <c r="AR74" s="70"/>
      <c r="AS74" s="70"/>
      <c r="AT74" s="70"/>
      <c r="AU74" s="70"/>
      <c r="AV74" s="77"/>
      <c r="AW74" s="72"/>
      <c r="AX74" s="73"/>
      <c r="AY74" s="55"/>
      <c r="AZ74" s="55"/>
      <c r="BD74" s="57"/>
    </row>
    <row r="75" spans="1:56" ht="13.5" thickTop="1">
      <c r="A75" s="9"/>
      <c r="B75" s="9"/>
      <c r="C75" s="9"/>
      <c r="D75" s="9"/>
      <c r="E75" s="9"/>
      <c r="F75" s="25"/>
      <c r="AX75" s="9"/>
      <c r="BD75" s="25"/>
    </row>
    <row r="76" spans="1:42" ht="12.75">
      <c r="A76" s="11" t="s">
        <v>37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106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</row>
    <row r="77" spans="1:42" ht="12.75">
      <c r="A77" s="15" t="s">
        <v>4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106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</row>
    <row r="78" spans="1:42" ht="12.75">
      <c r="A78" s="10" t="s">
        <v>2</v>
      </c>
      <c r="B78" s="11"/>
      <c r="C78" s="11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106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</row>
    <row r="79" spans="1:42" ht="12.75">
      <c r="A79" s="10" t="s">
        <v>36</v>
      </c>
      <c r="B79" s="11"/>
      <c r="C79" s="11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106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</row>
    <row r="80" spans="1:42" ht="12.75">
      <c r="A80" s="10" t="s">
        <v>33</v>
      </c>
      <c r="B80" s="11"/>
      <c r="C80" s="11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106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</row>
    <row r="81" spans="1:42" ht="12.75">
      <c r="A81" s="10" t="s">
        <v>38</v>
      </c>
      <c r="B81" s="11"/>
      <c r="C81" s="11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106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</row>
    <row r="82" spans="1:42" ht="12.75">
      <c r="A82" s="10" t="s">
        <v>40</v>
      </c>
      <c r="B82" s="12"/>
      <c r="C82" s="11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106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</row>
    <row r="83" spans="1:5" ht="12.75">
      <c r="A83" s="10" t="s">
        <v>29</v>
      </c>
      <c r="B83" s="13"/>
      <c r="C83" s="14"/>
      <c r="D83" s="11"/>
      <c r="E83" s="13"/>
    </row>
    <row r="84" spans="1:5" ht="12.75">
      <c r="A84" s="23" t="s">
        <v>39</v>
      </c>
      <c r="B84" s="13"/>
      <c r="C84" s="13"/>
      <c r="D84" s="11"/>
      <c r="E84" s="13"/>
    </row>
    <row r="85" spans="2:5" ht="12.75">
      <c r="B85" s="13"/>
      <c r="C85" s="13"/>
      <c r="D85" s="11"/>
      <c r="E85" s="13"/>
    </row>
    <row r="86" spans="2:5" ht="12.75">
      <c r="B86" s="13"/>
      <c r="C86" s="13"/>
      <c r="D86" s="11"/>
      <c r="E86" s="13"/>
    </row>
    <row r="87" spans="2:5" ht="12.75">
      <c r="B87" s="14"/>
      <c r="C87" s="14"/>
      <c r="D87" s="11"/>
      <c r="E87" s="14"/>
    </row>
    <row r="88" spans="1:5" ht="12.75">
      <c r="A88" s="18"/>
      <c r="B88" s="138" t="s">
        <v>46</v>
      </c>
      <c r="C88" s="138" t="s">
        <v>49</v>
      </c>
      <c r="D88" s="138" t="s">
        <v>48</v>
      </c>
      <c r="E88" s="138" t="s">
        <v>47</v>
      </c>
    </row>
    <row r="89" spans="1:5" ht="12.75">
      <c r="A89" s="139">
        <f>H11</f>
        <v>1950</v>
      </c>
      <c r="B89" s="140">
        <f>R11</f>
        <v>0</v>
      </c>
      <c r="C89" s="140">
        <f>P11</f>
        <v>0</v>
      </c>
      <c r="D89" s="141">
        <f>N11</f>
        <v>0</v>
      </c>
      <c r="E89" s="140">
        <f>L11</f>
        <v>0</v>
      </c>
    </row>
    <row r="90" spans="1:5" ht="12.75">
      <c r="A90" s="139">
        <f aca="true" t="shared" si="20" ref="A90:A98">H12</f>
        <v>1951</v>
      </c>
      <c r="B90" s="140">
        <f aca="true" t="shared" si="21" ref="B90:B98">R12</f>
        <v>0</v>
      </c>
      <c r="C90" s="140">
        <f aca="true" t="shared" si="22" ref="C90:C98">P12</f>
        <v>0</v>
      </c>
      <c r="D90" s="141">
        <f aca="true" t="shared" si="23" ref="D90:D98">N12</f>
        <v>0</v>
      </c>
      <c r="E90" s="140">
        <f aca="true" t="shared" si="24" ref="E90:E98">L12</f>
        <v>0</v>
      </c>
    </row>
    <row r="91" spans="1:5" ht="12.75">
      <c r="A91" s="139">
        <f t="shared" si="20"/>
        <v>1952</v>
      </c>
      <c r="B91" s="140">
        <f t="shared" si="21"/>
        <v>0</v>
      </c>
      <c r="C91" s="140">
        <f t="shared" si="22"/>
        <v>0</v>
      </c>
      <c r="D91" s="141">
        <f t="shared" si="23"/>
        <v>0</v>
      </c>
      <c r="E91" s="140">
        <f t="shared" si="24"/>
        <v>0</v>
      </c>
    </row>
    <row r="92" spans="1:5" ht="12.75">
      <c r="A92" s="139">
        <f t="shared" si="20"/>
        <v>1953</v>
      </c>
      <c r="B92" s="140">
        <f t="shared" si="21"/>
        <v>0</v>
      </c>
      <c r="C92" s="140">
        <f t="shared" si="22"/>
        <v>0</v>
      </c>
      <c r="D92" s="141">
        <f t="shared" si="23"/>
        <v>0</v>
      </c>
      <c r="E92" s="140">
        <f t="shared" si="24"/>
        <v>0</v>
      </c>
    </row>
    <row r="93" spans="1:5" ht="12.75">
      <c r="A93" s="139">
        <f t="shared" si="20"/>
        <v>1954</v>
      </c>
      <c r="B93" s="140">
        <f t="shared" si="21"/>
        <v>0</v>
      </c>
      <c r="C93" s="140">
        <f t="shared" si="22"/>
        <v>0</v>
      </c>
      <c r="D93" s="141">
        <f t="shared" si="23"/>
        <v>0</v>
      </c>
      <c r="E93" s="140">
        <f t="shared" si="24"/>
        <v>0</v>
      </c>
    </row>
    <row r="94" spans="1:5" ht="12.75">
      <c r="A94" s="139">
        <f t="shared" si="20"/>
        <v>1955</v>
      </c>
      <c r="B94" s="140">
        <f t="shared" si="21"/>
        <v>0</v>
      </c>
      <c r="C94" s="140">
        <f t="shared" si="22"/>
        <v>0</v>
      </c>
      <c r="D94" s="141">
        <f t="shared" si="23"/>
        <v>0</v>
      </c>
      <c r="E94" s="140">
        <f t="shared" si="24"/>
        <v>0</v>
      </c>
    </row>
    <row r="95" spans="1:5" ht="12.75">
      <c r="A95" s="139">
        <f t="shared" si="20"/>
        <v>1956</v>
      </c>
      <c r="B95" s="140">
        <f t="shared" si="21"/>
        <v>0</v>
      </c>
      <c r="C95" s="140">
        <f t="shared" si="22"/>
        <v>0</v>
      </c>
      <c r="D95" s="141">
        <f t="shared" si="23"/>
        <v>0</v>
      </c>
      <c r="E95" s="140">
        <f t="shared" si="24"/>
        <v>0</v>
      </c>
    </row>
    <row r="96" spans="1:5" ht="12.75">
      <c r="A96" s="139">
        <f t="shared" si="20"/>
        <v>1957</v>
      </c>
      <c r="B96" s="140">
        <f t="shared" si="21"/>
        <v>0</v>
      </c>
      <c r="C96" s="140">
        <f t="shared" si="22"/>
        <v>0</v>
      </c>
      <c r="D96" s="141">
        <f t="shared" si="23"/>
        <v>0</v>
      </c>
      <c r="E96" s="140">
        <f t="shared" si="24"/>
        <v>0</v>
      </c>
    </row>
    <row r="97" spans="1:5" ht="12.75">
      <c r="A97" s="139">
        <f t="shared" si="20"/>
        <v>1958</v>
      </c>
      <c r="B97" s="140">
        <f t="shared" si="21"/>
        <v>0</v>
      </c>
      <c r="C97" s="140">
        <f t="shared" si="22"/>
        <v>0</v>
      </c>
      <c r="D97" s="141">
        <f t="shared" si="23"/>
        <v>0</v>
      </c>
      <c r="E97" s="140">
        <f t="shared" si="24"/>
        <v>0</v>
      </c>
    </row>
    <row r="98" spans="1:5" ht="12.75">
      <c r="A98" s="139">
        <f t="shared" si="20"/>
        <v>1959</v>
      </c>
      <c r="B98" s="140">
        <f t="shared" si="21"/>
        <v>0</v>
      </c>
      <c r="C98" s="140">
        <f t="shared" si="22"/>
        <v>0</v>
      </c>
      <c r="D98" s="141">
        <f t="shared" si="23"/>
        <v>0</v>
      </c>
      <c r="E98" s="140">
        <f t="shared" si="24"/>
        <v>0</v>
      </c>
    </row>
    <row r="99" spans="1:5" ht="12.75">
      <c r="A99" s="139">
        <f aca="true" t="shared" si="25" ref="A99:A108">H22</f>
        <v>1960</v>
      </c>
      <c r="B99" s="140">
        <f aca="true" t="shared" si="26" ref="B99:B108">R22</f>
        <v>0</v>
      </c>
      <c r="C99" s="140">
        <f aca="true" t="shared" si="27" ref="C99:C108">P22</f>
        <v>0</v>
      </c>
      <c r="D99" s="141">
        <f aca="true" t="shared" si="28" ref="D99:D108">N22</f>
        <v>0</v>
      </c>
      <c r="E99" s="140">
        <f aca="true" t="shared" si="29" ref="E99:E108">L22</f>
        <v>0</v>
      </c>
    </row>
    <row r="100" spans="1:5" ht="12.75">
      <c r="A100" s="139">
        <f t="shared" si="25"/>
        <v>1961</v>
      </c>
      <c r="B100" s="140">
        <f t="shared" si="26"/>
        <v>0</v>
      </c>
      <c r="C100" s="140">
        <f t="shared" si="27"/>
        <v>0</v>
      </c>
      <c r="D100" s="141">
        <f t="shared" si="28"/>
        <v>0</v>
      </c>
      <c r="E100" s="140">
        <f t="shared" si="29"/>
        <v>0</v>
      </c>
    </row>
    <row r="101" spans="1:5" ht="12.75">
      <c r="A101" s="139">
        <f t="shared" si="25"/>
        <v>1962</v>
      </c>
      <c r="B101" s="140">
        <f t="shared" si="26"/>
        <v>0</v>
      </c>
      <c r="C101" s="140">
        <f t="shared" si="27"/>
        <v>0</v>
      </c>
      <c r="D101" s="141">
        <f t="shared" si="28"/>
        <v>0</v>
      </c>
      <c r="E101" s="140">
        <f t="shared" si="29"/>
        <v>0</v>
      </c>
    </row>
    <row r="102" spans="1:5" ht="12.75">
      <c r="A102" s="139">
        <f t="shared" si="25"/>
        <v>1963</v>
      </c>
      <c r="B102" s="140">
        <f t="shared" si="26"/>
        <v>0</v>
      </c>
      <c r="C102" s="140">
        <f t="shared" si="27"/>
        <v>0</v>
      </c>
      <c r="D102" s="141">
        <f t="shared" si="28"/>
        <v>0</v>
      </c>
      <c r="E102" s="140">
        <f t="shared" si="29"/>
        <v>0</v>
      </c>
    </row>
    <row r="103" spans="1:5" ht="12.75">
      <c r="A103" s="139">
        <f t="shared" si="25"/>
        <v>1964</v>
      </c>
      <c r="B103" s="140">
        <f t="shared" si="26"/>
        <v>0</v>
      </c>
      <c r="C103" s="140">
        <f t="shared" si="27"/>
        <v>0</v>
      </c>
      <c r="D103" s="141">
        <f t="shared" si="28"/>
        <v>0</v>
      </c>
      <c r="E103" s="140">
        <f t="shared" si="29"/>
        <v>0</v>
      </c>
    </row>
    <row r="104" spans="1:5" ht="12.75">
      <c r="A104" s="139">
        <f t="shared" si="25"/>
        <v>1965</v>
      </c>
      <c r="B104" s="140">
        <f t="shared" si="26"/>
        <v>0</v>
      </c>
      <c r="C104" s="140">
        <f t="shared" si="27"/>
        <v>0</v>
      </c>
      <c r="D104" s="141">
        <f t="shared" si="28"/>
        <v>0</v>
      </c>
      <c r="E104" s="140">
        <f t="shared" si="29"/>
        <v>0</v>
      </c>
    </row>
    <row r="105" spans="1:5" ht="12.75">
      <c r="A105" s="139">
        <f t="shared" si="25"/>
        <v>1966</v>
      </c>
      <c r="B105" s="140">
        <f t="shared" si="26"/>
        <v>0</v>
      </c>
      <c r="C105" s="140">
        <f t="shared" si="27"/>
        <v>0</v>
      </c>
      <c r="D105" s="141">
        <f t="shared" si="28"/>
        <v>0</v>
      </c>
      <c r="E105" s="140">
        <f t="shared" si="29"/>
        <v>0</v>
      </c>
    </row>
    <row r="106" spans="1:5" ht="12.75">
      <c r="A106" s="139">
        <f t="shared" si="25"/>
        <v>1967</v>
      </c>
      <c r="B106" s="140">
        <f t="shared" si="26"/>
        <v>0</v>
      </c>
      <c r="C106" s="140">
        <f t="shared" si="27"/>
        <v>0</v>
      </c>
      <c r="D106" s="141">
        <f t="shared" si="28"/>
        <v>0</v>
      </c>
      <c r="E106" s="140">
        <f t="shared" si="29"/>
        <v>0</v>
      </c>
    </row>
    <row r="107" spans="1:5" ht="12.75">
      <c r="A107" s="139">
        <f t="shared" si="25"/>
        <v>1968</v>
      </c>
      <c r="B107" s="140">
        <f t="shared" si="26"/>
        <v>0</v>
      </c>
      <c r="C107" s="140">
        <f t="shared" si="27"/>
        <v>0</v>
      </c>
      <c r="D107" s="141">
        <f t="shared" si="28"/>
        <v>0</v>
      </c>
      <c r="E107" s="140">
        <f t="shared" si="29"/>
        <v>0</v>
      </c>
    </row>
    <row r="108" spans="1:5" ht="12.75">
      <c r="A108" s="139">
        <f t="shared" si="25"/>
        <v>1969</v>
      </c>
      <c r="B108" s="140">
        <f t="shared" si="26"/>
        <v>0</v>
      </c>
      <c r="C108" s="140">
        <f t="shared" si="27"/>
        <v>0</v>
      </c>
      <c r="D108" s="141">
        <f t="shared" si="28"/>
        <v>0</v>
      </c>
      <c r="E108" s="140">
        <f t="shared" si="29"/>
        <v>0</v>
      </c>
    </row>
    <row r="109" spans="1:5" ht="12.75">
      <c r="A109" s="139">
        <f aca="true" t="shared" si="30" ref="A109:A118">H33</f>
        <v>1970</v>
      </c>
      <c r="B109" s="140">
        <f aca="true" t="shared" si="31" ref="B109:B118">R33</f>
        <v>0</v>
      </c>
      <c r="C109" s="140">
        <f aca="true" t="shared" si="32" ref="C109:C118">P33</f>
        <v>0</v>
      </c>
      <c r="D109" s="141">
        <f aca="true" t="shared" si="33" ref="D109:D118">N33</f>
        <v>0</v>
      </c>
      <c r="E109" s="140">
        <f aca="true" t="shared" si="34" ref="E109:E118">L33</f>
        <v>0</v>
      </c>
    </row>
    <row r="110" spans="1:5" ht="12.75">
      <c r="A110" s="139">
        <f t="shared" si="30"/>
        <v>1971</v>
      </c>
      <c r="B110" s="140">
        <f t="shared" si="31"/>
        <v>0</v>
      </c>
      <c r="C110" s="140">
        <f t="shared" si="32"/>
        <v>0</v>
      </c>
      <c r="D110" s="141">
        <f t="shared" si="33"/>
        <v>0</v>
      </c>
      <c r="E110" s="140">
        <f t="shared" si="34"/>
        <v>0</v>
      </c>
    </row>
    <row r="111" spans="1:5" ht="12.75">
      <c r="A111" s="139">
        <f t="shared" si="30"/>
        <v>1972</v>
      </c>
      <c r="B111" s="140">
        <f t="shared" si="31"/>
        <v>0</v>
      </c>
      <c r="C111" s="140">
        <f t="shared" si="32"/>
        <v>0</v>
      </c>
      <c r="D111" s="141">
        <f t="shared" si="33"/>
        <v>0</v>
      </c>
      <c r="E111" s="140">
        <f t="shared" si="34"/>
        <v>0</v>
      </c>
    </row>
    <row r="112" spans="1:5" ht="12.75">
      <c r="A112" s="139">
        <f t="shared" si="30"/>
        <v>1973</v>
      </c>
      <c r="B112" s="140">
        <f t="shared" si="31"/>
        <v>0</v>
      </c>
      <c r="C112" s="140">
        <f t="shared" si="32"/>
        <v>0</v>
      </c>
      <c r="D112" s="141">
        <f t="shared" si="33"/>
        <v>0</v>
      </c>
      <c r="E112" s="140">
        <f t="shared" si="34"/>
        <v>0</v>
      </c>
    </row>
    <row r="113" spans="1:5" ht="12.75">
      <c r="A113" s="139">
        <f t="shared" si="30"/>
        <v>1974</v>
      </c>
      <c r="B113" s="140">
        <f t="shared" si="31"/>
        <v>0</v>
      </c>
      <c r="C113" s="140">
        <f t="shared" si="32"/>
        <v>0</v>
      </c>
      <c r="D113" s="141">
        <f t="shared" si="33"/>
        <v>0</v>
      </c>
      <c r="E113" s="140">
        <f t="shared" si="34"/>
        <v>0</v>
      </c>
    </row>
    <row r="114" spans="1:5" ht="12.75">
      <c r="A114" s="139">
        <f t="shared" si="30"/>
        <v>1975</v>
      </c>
      <c r="B114" s="140">
        <f t="shared" si="31"/>
        <v>0</v>
      </c>
      <c r="C114" s="140">
        <f t="shared" si="32"/>
        <v>0</v>
      </c>
      <c r="D114" s="141">
        <f t="shared" si="33"/>
        <v>0</v>
      </c>
      <c r="E114" s="140">
        <f t="shared" si="34"/>
        <v>0</v>
      </c>
    </row>
    <row r="115" spans="1:5" ht="12.75">
      <c r="A115" s="139">
        <f t="shared" si="30"/>
        <v>1976</v>
      </c>
      <c r="B115" s="140">
        <f t="shared" si="31"/>
        <v>0</v>
      </c>
      <c r="C115" s="140">
        <f t="shared" si="32"/>
        <v>0</v>
      </c>
      <c r="D115" s="141">
        <f t="shared" si="33"/>
        <v>0</v>
      </c>
      <c r="E115" s="140">
        <f t="shared" si="34"/>
        <v>0</v>
      </c>
    </row>
    <row r="116" spans="1:5" ht="12.75">
      <c r="A116" s="139">
        <f t="shared" si="30"/>
        <v>1977</v>
      </c>
      <c r="B116" s="140">
        <f t="shared" si="31"/>
        <v>0</v>
      </c>
      <c r="C116" s="140">
        <f t="shared" si="32"/>
        <v>0</v>
      </c>
      <c r="D116" s="141">
        <f t="shared" si="33"/>
        <v>0</v>
      </c>
      <c r="E116" s="140">
        <f t="shared" si="34"/>
        <v>0</v>
      </c>
    </row>
    <row r="117" spans="1:5" ht="12.75">
      <c r="A117" s="139">
        <f t="shared" si="30"/>
        <v>1978</v>
      </c>
      <c r="B117" s="140">
        <f t="shared" si="31"/>
        <v>0</v>
      </c>
      <c r="C117" s="140">
        <f t="shared" si="32"/>
        <v>0</v>
      </c>
      <c r="D117" s="141">
        <f t="shared" si="33"/>
        <v>0</v>
      </c>
      <c r="E117" s="140">
        <f t="shared" si="34"/>
        <v>0</v>
      </c>
    </row>
    <row r="118" spans="1:5" ht="12.75">
      <c r="A118" s="139">
        <f t="shared" si="30"/>
        <v>1979</v>
      </c>
      <c r="B118" s="140">
        <f t="shared" si="31"/>
        <v>0</v>
      </c>
      <c r="C118" s="140">
        <f t="shared" si="32"/>
        <v>0</v>
      </c>
      <c r="D118" s="141">
        <f t="shared" si="33"/>
        <v>0</v>
      </c>
      <c r="E118" s="140">
        <f t="shared" si="34"/>
        <v>0</v>
      </c>
    </row>
    <row r="119" spans="1:5" ht="12.75">
      <c r="A119" s="139">
        <f aca="true" t="shared" si="35" ref="A119:A128">H44</f>
        <v>1980</v>
      </c>
      <c r="B119" s="140">
        <f aca="true" t="shared" si="36" ref="B119:B128">R44</f>
        <v>0</v>
      </c>
      <c r="C119" s="140">
        <f aca="true" t="shared" si="37" ref="C119:C128">P44</f>
        <v>0</v>
      </c>
      <c r="D119" s="141">
        <f aca="true" t="shared" si="38" ref="D119:D128">N44</f>
        <v>0</v>
      </c>
      <c r="E119" s="140">
        <f aca="true" t="shared" si="39" ref="E119:E128">L44</f>
        <v>0</v>
      </c>
    </row>
    <row r="120" spans="1:5" ht="12.75">
      <c r="A120" s="139">
        <f t="shared" si="35"/>
        <v>1981</v>
      </c>
      <c r="B120" s="140">
        <f t="shared" si="36"/>
        <v>0</v>
      </c>
      <c r="C120" s="140">
        <f t="shared" si="37"/>
        <v>0</v>
      </c>
      <c r="D120" s="141">
        <f t="shared" si="38"/>
        <v>0</v>
      </c>
      <c r="E120" s="140">
        <f t="shared" si="39"/>
        <v>0</v>
      </c>
    </row>
    <row r="121" spans="1:5" ht="12.75">
      <c r="A121" s="139">
        <f t="shared" si="35"/>
        <v>1982</v>
      </c>
      <c r="B121" s="140">
        <f t="shared" si="36"/>
        <v>0</v>
      </c>
      <c r="C121" s="140">
        <f t="shared" si="37"/>
        <v>0</v>
      </c>
      <c r="D121" s="141">
        <f t="shared" si="38"/>
        <v>0</v>
      </c>
      <c r="E121" s="140">
        <f t="shared" si="39"/>
        <v>0</v>
      </c>
    </row>
    <row r="122" spans="1:5" ht="12.75">
      <c r="A122" s="139">
        <f t="shared" si="35"/>
        <v>1983</v>
      </c>
      <c r="B122" s="140">
        <f t="shared" si="36"/>
        <v>0</v>
      </c>
      <c r="C122" s="140">
        <f t="shared" si="37"/>
        <v>0</v>
      </c>
      <c r="D122" s="141">
        <f t="shared" si="38"/>
        <v>0</v>
      </c>
      <c r="E122" s="140">
        <f t="shared" si="39"/>
        <v>0</v>
      </c>
    </row>
    <row r="123" spans="1:5" ht="12.75">
      <c r="A123" s="139">
        <f t="shared" si="35"/>
        <v>1984</v>
      </c>
      <c r="B123" s="140">
        <f t="shared" si="36"/>
        <v>0</v>
      </c>
      <c r="C123" s="140">
        <f t="shared" si="37"/>
        <v>0</v>
      </c>
      <c r="D123" s="141">
        <f t="shared" si="38"/>
        <v>0</v>
      </c>
      <c r="E123" s="140">
        <f t="shared" si="39"/>
        <v>0</v>
      </c>
    </row>
    <row r="124" spans="1:5" ht="12.75">
      <c r="A124" s="139">
        <f t="shared" si="35"/>
        <v>1985</v>
      </c>
      <c r="B124" s="140">
        <f t="shared" si="36"/>
        <v>0</v>
      </c>
      <c r="C124" s="140">
        <f t="shared" si="37"/>
        <v>0</v>
      </c>
      <c r="D124" s="141">
        <f t="shared" si="38"/>
        <v>0</v>
      </c>
      <c r="E124" s="140">
        <f t="shared" si="39"/>
        <v>0</v>
      </c>
    </row>
    <row r="125" spans="1:5" ht="12.75">
      <c r="A125" s="139">
        <f t="shared" si="35"/>
        <v>1986</v>
      </c>
      <c r="B125" s="140">
        <f t="shared" si="36"/>
        <v>0</v>
      </c>
      <c r="C125" s="140">
        <f t="shared" si="37"/>
        <v>0</v>
      </c>
      <c r="D125" s="141">
        <f t="shared" si="38"/>
        <v>0</v>
      </c>
      <c r="E125" s="140">
        <f t="shared" si="39"/>
        <v>0</v>
      </c>
    </row>
    <row r="126" spans="1:5" ht="12.75">
      <c r="A126" s="139">
        <f t="shared" si="35"/>
        <v>1987</v>
      </c>
      <c r="B126" s="140">
        <f t="shared" si="36"/>
        <v>0</v>
      </c>
      <c r="C126" s="140">
        <f t="shared" si="37"/>
        <v>0</v>
      </c>
      <c r="D126" s="141">
        <f t="shared" si="38"/>
        <v>0</v>
      </c>
      <c r="E126" s="140">
        <f t="shared" si="39"/>
        <v>0</v>
      </c>
    </row>
    <row r="127" spans="1:5" ht="12.75">
      <c r="A127" s="139">
        <f t="shared" si="35"/>
        <v>1988</v>
      </c>
      <c r="B127" s="140">
        <f t="shared" si="36"/>
        <v>0</v>
      </c>
      <c r="C127" s="140">
        <f t="shared" si="37"/>
        <v>0</v>
      </c>
      <c r="D127" s="141">
        <f t="shared" si="38"/>
        <v>0</v>
      </c>
      <c r="E127" s="140">
        <f t="shared" si="39"/>
        <v>0</v>
      </c>
    </row>
    <row r="128" spans="1:5" ht="12.75">
      <c r="A128" s="139">
        <f t="shared" si="35"/>
        <v>1989</v>
      </c>
      <c r="B128" s="140">
        <f t="shared" si="36"/>
        <v>0</v>
      </c>
      <c r="C128" s="140">
        <f t="shared" si="37"/>
        <v>0</v>
      </c>
      <c r="D128" s="141">
        <f t="shared" si="38"/>
        <v>0</v>
      </c>
      <c r="E128" s="140">
        <f t="shared" si="39"/>
        <v>0</v>
      </c>
    </row>
    <row r="129" spans="1:5" ht="12.75">
      <c r="A129" s="139">
        <f aca="true" t="shared" si="40" ref="A129:A138">H55</f>
        <v>1990</v>
      </c>
      <c r="B129" s="140">
        <f aca="true" t="shared" si="41" ref="B129:B138">R55</f>
        <v>0</v>
      </c>
      <c r="C129" s="140">
        <f aca="true" t="shared" si="42" ref="C129:C138">P55</f>
        <v>0</v>
      </c>
      <c r="D129" s="141">
        <f aca="true" t="shared" si="43" ref="D129:D138">N55</f>
        <v>0</v>
      </c>
      <c r="E129" s="140">
        <f aca="true" t="shared" si="44" ref="E129:E138">L55</f>
        <v>0</v>
      </c>
    </row>
    <row r="130" spans="1:5" ht="12.75">
      <c r="A130" s="139">
        <f t="shared" si="40"/>
        <v>1991</v>
      </c>
      <c r="B130" s="140">
        <f t="shared" si="41"/>
        <v>0</v>
      </c>
      <c r="C130" s="140">
        <f t="shared" si="42"/>
        <v>0</v>
      </c>
      <c r="D130" s="141">
        <f t="shared" si="43"/>
        <v>0</v>
      </c>
      <c r="E130" s="140">
        <f t="shared" si="44"/>
        <v>0</v>
      </c>
    </row>
    <row r="131" spans="1:5" ht="12.75">
      <c r="A131" s="139">
        <f t="shared" si="40"/>
        <v>1992</v>
      </c>
      <c r="B131" s="140">
        <f t="shared" si="41"/>
        <v>0</v>
      </c>
      <c r="C131" s="140">
        <f t="shared" si="42"/>
        <v>0</v>
      </c>
      <c r="D131" s="141">
        <f t="shared" si="43"/>
        <v>0</v>
      </c>
      <c r="E131" s="140">
        <f t="shared" si="44"/>
        <v>0</v>
      </c>
    </row>
    <row r="132" spans="1:5" ht="12.75">
      <c r="A132" s="139">
        <f t="shared" si="40"/>
        <v>1993</v>
      </c>
      <c r="B132" s="140">
        <f t="shared" si="41"/>
        <v>0</v>
      </c>
      <c r="C132" s="140">
        <f t="shared" si="42"/>
        <v>0</v>
      </c>
      <c r="D132" s="141">
        <f t="shared" si="43"/>
        <v>0</v>
      </c>
      <c r="E132" s="140">
        <f t="shared" si="44"/>
        <v>0</v>
      </c>
    </row>
    <row r="133" spans="1:5" ht="12.75">
      <c r="A133" s="139">
        <f t="shared" si="40"/>
        <v>1994</v>
      </c>
      <c r="B133" s="140">
        <f t="shared" si="41"/>
        <v>0</v>
      </c>
      <c r="C133" s="140">
        <f t="shared" si="42"/>
        <v>0</v>
      </c>
      <c r="D133" s="141">
        <f t="shared" si="43"/>
        <v>0</v>
      </c>
      <c r="E133" s="140">
        <f t="shared" si="44"/>
        <v>0</v>
      </c>
    </row>
    <row r="134" spans="1:5" ht="12.75">
      <c r="A134" s="139">
        <f t="shared" si="40"/>
        <v>1995</v>
      </c>
      <c r="B134" s="140">
        <f t="shared" si="41"/>
        <v>0</v>
      </c>
      <c r="C134" s="140">
        <f t="shared" si="42"/>
        <v>0</v>
      </c>
      <c r="D134" s="141">
        <f t="shared" si="43"/>
        <v>0</v>
      </c>
      <c r="E134" s="140">
        <f t="shared" si="44"/>
        <v>0</v>
      </c>
    </row>
    <row r="135" spans="1:5" ht="12.75">
      <c r="A135" s="139">
        <f t="shared" si="40"/>
        <v>1996</v>
      </c>
      <c r="B135" s="140">
        <f t="shared" si="41"/>
        <v>0</v>
      </c>
      <c r="C135" s="140">
        <f t="shared" si="42"/>
        <v>0</v>
      </c>
      <c r="D135" s="141">
        <f t="shared" si="43"/>
        <v>0</v>
      </c>
      <c r="E135" s="140">
        <f t="shared" si="44"/>
        <v>0</v>
      </c>
    </row>
    <row r="136" spans="1:5" ht="12.75">
      <c r="A136" s="139">
        <f t="shared" si="40"/>
        <v>1997</v>
      </c>
      <c r="B136" s="140">
        <f t="shared" si="41"/>
        <v>0</v>
      </c>
      <c r="C136" s="140">
        <f t="shared" si="42"/>
        <v>0</v>
      </c>
      <c r="D136" s="141">
        <f t="shared" si="43"/>
        <v>0</v>
      </c>
      <c r="E136" s="140">
        <f t="shared" si="44"/>
        <v>0</v>
      </c>
    </row>
    <row r="137" spans="1:5" ht="12.75">
      <c r="A137" s="139">
        <f t="shared" si="40"/>
        <v>1998</v>
      </c>
      <c r="B137" s="140">
        <f t="shared" si="41"/>
        <v>0</v>
      </c>
      <c r="C137" s="140">
        <f t="shared" si="42"/>
        <v>0</v>
      </c>
      <c r="D137" s="141">
        <f t="shared" si="43"/>
        <v>0</v>
      </c>
      <c r="E137" s="140">
        <f t="shared" si="44"/>
        <v>0</v>
      </c>
    </row>
    <row r="138" spans="1:5" ht="12.75">
      <c r="A138" s="139">
        <f t="shared" si="40"/>
        <v>1999</v>
      </c>
      <c r="B138" s="140">
        <f t="shared" si="41"/>
        <v>0</v>
      </c>
      <c r="C138" s="140">
        <f t="shared" si="42"/>
        <v>0</v>
      </c>
      <c r="D138" s="141">
        <f t="shared" si="43"/>
        <v>0</v>
      </c>
      <c r="E138" s="140">
        <f t="shared" si="44"/>
        <v>0</v>
      </c>
    </row>
    <row r="139" spans="1:5" ht="12.75">
      <c r="A139" s="139">
        <f aca="true" t="shared" si="45" ref="A139:A147">H66</f>
        <v>2000</v>
      </c>
      <c r="B139" s="140">
        <f aca="true" t="shared" si="46" ref="B139:B147">R66</f>
        <v>0</v>
      </c>
      <c r="C139" s="140">
        <f aca="true" t="shared" si="47" ref="C139:C147">P66</f>
        <v>0</v>
      </c>
      <c r="D139" s="141">
        <f aca="true" t="shared" si="48" ref="D139:D147">N66</f>
        <v>0</v>
      </c>
      <c r="E139" s="140">
        <f aca="true" t="shared" si="49" ref="E139:E147">L66</f>
        <v>0</v>
      </c>
    </row>
    <row r="140" spans="1:5" ht="12.75">
      <c r="A140" s="139">
        <f t="shared" si="45"/>
        <v>2001</v>
      </c>
      <c r="B140" s="140">
        <f t="shared" si="46"/>
        <v>0</v>
      </c>
      <c r="C140" s="140">
        <f t="shared" si="47"/>
        <v>0</v>
      </c>
      <c r="D140" s="141">
        <f t="shared" si="48"/>
        <v>0</v>
      </c>
      <c r="E140" s="140">
        <f t="shared" si="49"/>
        <v>0</v>
      </c>
    </row>
    <row r="141" spans="1:5" ht="12.75">
      <c r="A141" s="139">
        <f t="shared" si="45"/>
        <v>2002</v>
      </c>
      <c r="B141" s="140">
        <f t="shared" si="46"/>
        <v>0</v>
      </c>
      <c r="C141" s="140">
        <f t="shared" si="47"/>
        <v>0</v>
      </c>
      <c r="D141" s="141">
        <f t="shared" si="48"/>
        <v>0</v>
      </c>
      <c r="E141" s="140">
        <f t="shared" si="49"/>
        <v>0</v>
      </c>
    </row>
    <row r="142" spans="1:5" ht="12.75">
      <c r="A142" s="139">
        <f t="shared" si="45"/>
        <v>2003</v>
      </c>
      <c r="B142" s="140">
        <f t="shared" si="46"/>
        <v>0</v>
      </c>
      <c r="C142" s="140">
        <f t="shared" si="47"/>
        <v>0</v>
      </c>
      <c r="D142" s="141">
        <f t="shared" si="48"/>
        <v>0</v>
      </c>
      <c r="E142" s="140">
        <f t="shared" si="49"/>
        <v>0</v>
      </c>
    </row>
    <row r="143" spans="1:5" ht="12.75">
      <c r="A143" s="139">
        <f t="shared" si="45"/>
        <v>2004</v>
      </c>
      <c r="B143" s="140">
        <f t="shared" si="46"/>
        <v>0</v>
      </c>
      <c r="C143" s="140">
        <f t="shared" si="47"/>
        <v>0</v>
      </c>
      <c r="D143" s="141">
        <f t="shared" si="48"/>
        <v>0</v>
      </c>
      <c r="E143" s="140">
        <f t="shared" si="49"/>
        <v>0</v>
      </c>
    </row>
    <row r="144" spans="1:5" ht="12.75">
      <c r="A144" s="139">
        <f t="shared" si="45"/>
        <v>2005</v>
      </c>
      <c r="B144" s="140">
        <f t="shared" si="46"/>
        <v>0</v>
      </c>
      <c r="C144" s="140">
        <f t="shared" si="47"/>
        <v>0</v>
      </c>
      <c r="D144" s="141">
        <f t="shared" si="48"/>
        <v>0</v>
      </c>
      <c r="E144" s="140">
        <f t="shared" si="49"/>
        <v>0</v>
      </c>
    </row>
    <row r="145" spans="1:5" ht="12.75">
      <c r="A145" s="139">
        <f t="shared" si="45"/>
        <v>2006</v>
      </c>
      <c r="B145" s="140">
        <f t="shared" si="46"/>
        <v>0</v>
      </c>
      <c r="C145" s="140">
        <f t="shared" si="47"/>
        <v>0</v>
      </c>
      <c r="D145" s="141">
        <f t="shared" si="48"/>
        <v>0</v>
      </c>
      <c r="E145" s="140">
        <f t="shared" si="49"/>
        <v>0</v>
      </c>
    </row>
    <row r="146" spans="1:5" ht="12.75">
      <c r="A146" s="139">
        <f t="shared" si="45"/>
        <v>2007</v>
      </c>
      <c r="B146" s="140">
        <f t="shared" si="46"/>
        <v>0</v>
      </c>
      <c r="C146" s="140">
        <f t="shared" si="47"/>
        <v>0</v>
      </c>
      <c r="D146" s="141">
        <f t="shared" si="48"/>
        <v>0</v>
      </c>
      <c r="E146" s="140">
        <f t="shared" si="49"/>
        <v>0</v>
      </c>
    </row>
    <row r="147" spans="1:5" ht="12.75">
      <c r="A147" s="139">
        <f t="shared" si="45"/>
        <v>2008</v>
      </c>
      <c r="B147" s="140">
        <f t="shared" si="46"/>
        <v>0</v>
      </c>
      <c r="C147" s="140">
        <f t="shared" si="47"/>
        <v>0</v>
      </c>
      <c r="D147" s="141">
        <f t="shared" si="48"/>
        <v>0</v>
      </c>
      <c r="E147" s="140">
        <f t="shared" si="49"/>
        <v>0</v>
      </c>
    </row>
    <row r="148" spans="1:5" ht="12.75">
      <c r="A148" s="139"/>
      <c r="B148" s="140"/>
      <c r="C148" s="140"/>
      <c r="D148" s="141"/>
      <c r="E148" s="140"/>
    </row>
    <row r="149" spans="1:5" ht="12.75">
      <c r="A149" s="139"/>
      <c r="B149" s="140"/>
      <c r="C149" s="140"/>
      <c r="D149" s="141"/>
      <c r="E149" s="140"/>
    </row>
    <row r="150" spans="1:5" ht="12.75">
      <c r="A150" s="139"/>
      <c r="B150" s="140"/>
      <c r="C150" s="140"/>
      <c r="D150" s="141"/>
      <c r="E150" s="140"/>
    </row>
    <row r="151" spans="1:5" ht="12.75">
      <c r="A151" s="139"/>
      <c r="B151" s="140"/>
      <c r="C151" s="140"/>
      <c r="D151" s="141"/>
      <c r="E151" s="140"/>
    </row>
    <row r="152" spans="1:5" ht="12.75">
      <c r="A152" s="139"/>
      <c r="B152" s="140"/>
      <c r="C152" s="140"/>
      <c r="D152" s="141"/>
      <c r="E152" s="140"/>
    </row>
    <row r="153" spans="1:5" ht="12.75">
      <c r="A153" s="135"/>
      <c r="B153" s="136"/>
      <c r="C153" s="136"/>
      <c r="D153" s="137"/>
      <c r="E153" s="136"/>
    </row>
    <row r="154" spans="1:5" ht="12.75">
      <c r="A154" s="135"/>
      <c r="B154" s="136"/>
      <c r="C154" s="136"/>
      <c r="D154" s="137"/>
      <c r="E154" s="136"/>
    </row>
    <row r="155" spans="1:5" ht="12.75">
      <c r="A155" s="135"/>
      <c r="B155" s="136"/>
      <c r="C155" s="136"/>
      <c r="D155" s="137"/>
      <c r="E155" s="136"/>
    </row>
    <row r="156" spans="1:5" ht="12.75">
      <c r="A156" s="135"/>
      <c r="B156" s="136"/>
      <c r="C156" s="136"/>
      <c r="D156" s="137"/>
      <c r="E156" s="136"/>
    </row>
    <row r="157" spans="1:5" ht="12.75">
      <c r="A157" s="135"/>
      <c r="B157" s="136"/>
      <c r="C157" s="136"/>
      <c r="D157" s="137"/>
      <c r="E157" s="136"/>
    </row>
    <row r="158" spans="1:5" ht="12.75">
      <c r="A158" s="135"/>
      <c r="B158" s="136"/>
      <c r="C158" s="136"/>
      <c r="D158" s="137"/>
      <c r="E158" s="136"/>
    </row>
    <row r="159" spans="1:5" ht="12.75">
      <c r="A159" s="135"/>
      <c r="B159" s="136"/>
      <c r="C159" s="136"/>
      <c r="D159" s="137"/>
      <c r="E159" s="136"/>
    </row>
    <row r="160" spans="1:5" ht="12.75">
      <c r="A160" s="135"/>
      <c r="B160" s="136"/>
      <c r="C160" s="136"/>
      <c r="D160" s="137"/>
      <c r="E160" s="136"/>
    </row>
    <row r="161" spans="1:5" ht="12.75">
      <c r="A161" s="135"/>
      <c r="B161" s="136"/>
      <c r="C161" s="136"/>
      <c r="D161" s="137"/>
      <c r="E161" s="136"/>
    </row>
    <row r="162" spans="1:5" ht="12.75">
      <c r="A162" s="135"/>
      <c r="B162" s="136"/>
      <c r="C162" s="136"/>
      <c r="D162" s="137"/>
      <c r="E162" s="136"/>
    </row>
    <row r="163" spans="1:5" ht="12.75">
      <c r="A163" s="135"/>
      <c r="B163" s="136"/>
      <c r="C163" s="136"/>
      <c r="D163" s="137"/>
      <c r="E163" s="136"/>
    </row>
    <row r="164" spans="1:5" ht="12.75">
      <c r="A164" s="135"/>
      <c r="B164" s="136"/>
      <c r="C164" s="136"/>
      <c r="D164" s="137"/>
      <c r="E164" s="136"/>
    </row>
    <row r="165" spans="1:5" ht="12.75">
      <c r="A165" s="135"/>
      <c r="B165" s="136"/>
      <c r="C165" s="136"/>
      <c r="D165" s="137"/>
      <c r="E165" s="136"/>
    </row>
    <row r="166" spans="1:5" ht="12.75">
      <c r="A166" s="135"/>
      <c r="B166" s="136"/>
      <c r="C166" s="136"/>
      <c r="D166" s="137"/>
      <c r="E166" s="136"/>
    </row>
    <row r="167" spans="1:5" ht="12.75">
      <c r="A167" s="135"/>
      <c r="B167" s="136"/>
      <c r="C167" s="136"/>
      <c r="D167" s="137"/>
      <c r="E167" s="136"/>
    </row>
    <row r="168" spans="1:5" ht="12.75">
      <c r="A168" s="135"/>
      <c r="B168" s="136"/>
      <c r="C168" s="136"/>
      <c r="D168" s="137"/>
      <c r="E168" s="136"/>
    </row>
    <row r="169" spans="1:5" ht="12.75">
      <c r="A169" s="135"/>
      <c r="B169" s="136"/>
      <c r="C169" s="136"/>
      <c r="D169" s="137"/>
      <c r="E169" s="136"/>
    </row>
    <row r="170" spans="1:5" ht="12.75">
      <c r="A170" s="135"/>
      <c r="B170" s="136"/>
      <c r="C170" s="136"/>
      <c r="D170" s="137"/>
      <c r="E170" s="136"/>
    </row>
    <row r="171" spans="1:5" ht="12.75">
      <c r="A171" s="135"/>
      <c r="B171" s="136"/>
      <c r="C171" s="136"/>
      <c r="D171" s="137"/>
      <c r="E171" s="136"/>
    </row>
    <row r="172" spans="1:5" ht="12.75">
      <c r="A172" s="135"/>
      <c r="B172" s="136"/>
      <c r="C172" s="136"/>
      <c r="D172" s="137"/>
      <c r="E172" s="136"/>
    </row>
    <row r="173" spans="1:5" ht="12.75">
      <c r="A173" s="135"/>
      <c r="B173" s="136"/>
      <c r="C173" s="136"/>
      <c r="D173" s="137"/>
      <c r="E173" s="136"/>
    </row>
    <row r="174" spans="1:5" ht="12.75">
      <c r="A174" s="135"/>
      <c r="B174" s="136"/>
      <c r="C174" s="136"/>
      <c r="D174" s="137"/>
      <c r="E174" s="136"/>
    </row>
    <row r="175" spans="1:5" ht="12.75">
      <c r="A175" s="135"/>
      <c r="B175" s="136"/>
      <c r="C175" s="136"/>
      <c r="D175" s="137"/>
      <c r="E175" s="136"/>
    </row>
    <row r="176" spans="1:5" ht="12.75">
      <c r="A176" s="135"/>
      <c r="B176" s="136"/>
      <c r="C176" s="136"/>
      <c r="D176" s="137"/>
      <c r="E176" s="136"/>
    </row>
    <row r="177" spans="1:5" ht="12.75">
      <c r="A177" s="135"/>
      <c r="B177" s="136"/>
      <c r="C177" s="136"/>
      <c r="D177" s="137"/>
      <c r="E177" s="136"/>
    </row>
    <row r="178" spans="1:5" ht="12.75">
      <c r="A178" s="135"/>
      <c r="B178" s="136"/>
      <c r="C178" s="136"/>
      <c r="D178" s="137"/>
      <c r="E178" s="136"/>
    </row>
    <row r="179" spans="1:5" ht="12.75">
      <c r="A179" s="135"/>
      <c r="B179" s="136"/>
      <c r="C179" s="136"/>
      <c r="D179" s="137"/>
      <c r="E179" s="136"/>
    </row>
    <row r="180" spans="1:5" ht="12.75">
      <c r="A180" s="135"/>
      <c r="B180" s="136"/>
      <c r="C180" s="136"/>
      <c r="D180" s="137"/>
      <c r="E180" s="136"/>
    </row>
    <row r="181" spans="1:5" ht="12.75">
      <c r="A181" s="135"/>
      <c r="B181" s="136"/>
      <c r="C181" s="136"/>
      <c r="D181" s="137"/>
      <c r="E181" s="136"/>
    </row>
  </sheetData>
  <sheetProtection/>
  <mergeCells count="45">
    <mergeCell ref="BD7:BD8"/>
    <mergeCell ref="BD9:BD10"/>
    <mergeCell ref="I7:I8"/>
    <mergeCell ref="I9:I10"/>
    <mergeCell ref="J7:J8"/>
    <mergeCell ref="J9:J10"/>
    <mergeCell ref="AQ9:AQ10"/>
    <mergeCell ref="AR9:AR10"/>
    <mergeCell ref="K7:K8"/>
    <mergeCell ref="K9:K10"/>
    <mergeCell ref="B7:B8"/>
    <mergeCell ref="AQ6:AU6"/>
    <mergeCell ref="AQ7:AQ8"/>
    <mergeCell ref="AR7:AR8"/>
    <mergeCell ref="AS7:AS8"/>
    <mergeCell ref="AT7:AT8"/>
    <mergeCell ref="H7:H10"/>
    <mergeCell ref="C9:C10"/>
    <mergeCell ref="D9:D10"/>
    <mergeCell ref="E9:E10"/>
    <mergeCell ref="AU9:AU10"/>
    <mergeCell ref="F7:F8"/>
    <mergeCell ref="AS9:AS10"/>
    <mergeCell ref="AT9:AT10"/>
    <mergeCell ref="F9:F10"/>
    <mergeCell ref="G9:G10"/>
    <mergeCell ref="L7:L8"/>
    <mergeCell ref="L9:L10"/>
    <mergeCell ref="O9:O10"/>
    <mergeCell ref="P9:P10"/>
    <mergeCell ref="AU7:AU8"/>
    <mergeCell ref="O7:O8"/>
    <mergeCell ref="P7:P8"/>
    <mergeCell ref="Q7:Q8"/>
    <mergeCell ref="R7:R8"/>
    <mergeCell ref="Q9:Q10"/>
    <mergeCell ref="R9:R10"/>
    <mergeCell ref="B6:C6"/>
    <mergeCell ref="M7:M8"/>
    <mergeCell ref="N7:N8"/>
    <mergeCell ref="M9:M10"/>
    <mergeCell ref="N9:N10"/>
    <mergeCell ref="D7:D8"/>
    <mergeCell ref="G7:G8"/>
    <mergeCell ref="E7:E8"/>
  </mergeCells>
  <printOptions/>
  <pageMargins left="0.5118110236220472" right="0.5118110236220472" top="0.5118110236220472" bottom="0.5118110236220472" header="0.2755905511811024" footer="0.2755905511811024"/>
  <pageSetup firstPageNumber="31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Tovey</dc:creator>
  <cp:keywords/>
  <dc:description/>
  <cp:lastModifiedBy>Tovey</cp:lastModifiedBy>
  <dcterms:created xsi:type="dcterms:W3CDTF">2008-01-25T11:48:30Z</dcterms:created>
  <dcterms:modified xsi:type="dcterms:W3CDTF">2010-03-04T11:17:27Z</dcterms:modified>
  <cp:category/>
  <cp:version/>
  <cp:contentType/>
  <cp:contentStatus/>
</cp:coreProperties>
</file>